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БЮДЖЕТА'!$A$8:$E$199</definedName>
    <definedName name="_xlnm.Print_Titles" localSheetId="0">'БЕЗ УЧЕТА СЧЕТОВ БЮДЖЕТА'!$8:$8</definedName>
    <definedName name="_xlnm.Print_Area" localSheetId="0">'БЕЗ УЧЕТА СЧЕТОВ БЮДЖЕТА'!$A$1:$Y$203</definedName>
  </definedNames>
  <calcPr fullCalcOnLoad="1"/>
</workbook>
</file>

<file path=xl/sharedStrings.xml><?xml version="1.0" encoding="utf-8"?>
<sst xmlns="http://schemas.openxmlformats.org/spreadsheetml/2006/main" count="430" uniqueCount="300">
  <si>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</si>
  <si>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</si>
  <si>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</si>
  <si>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</si>
  <si>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</si>
  <si>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</si>
  <si>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</si>
  <si>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</si>
  <si>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</si>
  <si>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</si>
  <si>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</si>
  <si>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</si>
  <si>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</si>
  <si>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</si>
  <si>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</si>
  <si>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</si>
  <si>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</si>
  <si>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</si>
  <si>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</si>
  <si>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</si>
  <si>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</si>
  <si>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</si>
  <si>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</si>
  <si>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</si>
  <si>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</si>
  <si>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</si>
  <si>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</si>
  <si>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</si>
  <si>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</si>
  <si>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</si>
  <si>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</si>
  <si>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</si>
  <si>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</si>
  <si>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</si>
  <si>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</si>
  <si>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</si>
  <si>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</si>
  <si>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</si>
  <si>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</si>
  <si>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</si>
  <si>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</si>
  <si>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</si>
  <si>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</si>
  <si>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</si>
  <si>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</si>
  <si>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</si>
  <si>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</si>
  <si>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</si>
  <si>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</si>
  <si>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</si>
  <si>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</si>
  <si>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</si>
  <si>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</si>
  <si>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</si>
  <si>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</si>
  <si>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</si>
  <si>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</si>
  <si>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</si>
  <si>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</si>
  <si>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</si>
  <si>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</si>
  <si>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</si>
  <si>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</si>
  <si>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</si>
  <si>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</si>
  <si>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</si>
  <si>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</si>
  <si>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</si>
  <si>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</si>
  <si>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</si>
  <si>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</si>
  <si>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</si>
  <si>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</si>
  <si>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</si>
  <si>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</si>
  <si>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</si>
  <si>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</si>
  <si>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</si>
  <si>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</si>
  <si>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</si>
  <si>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</si>
  <si>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</si>
  <si>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</si>
  <si>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</si>
  <si>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</si>
  <si>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</si>
  <si>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</si>
  <si>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</si>
  <si>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</si>
  <si>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</si>
  <si>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</si>
  <si>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</si>
  <si>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</si>
  <si>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</si>
  <si>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</si>
  <si>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</si>
  <si>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</si>
  <si>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</si>
  <si>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</si>
  <si>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</si>
  <si>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</si>
  <si>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</si>
  <si>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</si>
  <si>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</si>
  <si>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</si>
  <si>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</si>
  <si>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</si>
  <si>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</si>
  <si>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</si>
  <si>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</si>
  <si>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</si>
  <si>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</si>
  <si>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</si>
  <si>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</si>
  <si>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</si>
  <si>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</si>
  <si>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</si>
  <si>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</si>
  <si>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</si>
  <si>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</si>
  <si>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</si>
  <si>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</si>
  <si>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</si>
  <si>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</si>
  <si>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</si>
  <si>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</si>
  <si>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</si>
  <si>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</si>
  <si>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</si>
  <si>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</si>
  <si>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</si>
  <si>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</si>
  <si>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</si>
  <si>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</si>
  <si>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</si>
  <si>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</si>
  <si>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</si>
  <si>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</si>
  <si>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</si>
  <si>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</si>
  <si>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</si>
  <si>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</si>
  <si>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</si>
  <si>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</si>
  <si>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</si>
  <si>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</si>
  <si>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</si>
  <si>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</si>
  <si>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</si>
  <si>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</si>
  <si>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</si>
  <si>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</si>
  <si>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</si>
  <si>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</si>
  <si>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</si>
  <si>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</si>
  <si>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</si>
  <si>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</si>
  <si>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</si>
  <si>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</si>
  <si>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</si>
  <si>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</si>
  <si>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</si>
  <si>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</si>
  <si>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</si>
  <si>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</si>
  <si>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</si>
  <si>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</si>
  <si>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</si>
  <si>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</si>
  <si>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</si>
  <si>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</si>
  <si>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</si>
  <si>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</si>
  <si>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</si>
  <si>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</si>
  <si>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</si>
  <si>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</si>
  <si>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</si>
  <si>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</si>
  <si>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</si>
  <si>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</si>
  <si>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</si>
  <si>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</si>
  <si>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</si>
  <si>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</si>
  <si>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</si>
  <si>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</si>
  <si>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</si>
  <si>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</si>
  <si>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</si>
  <si>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</si>
  <si>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</si>
  <si>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</si>
  <si>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</si>
  <si>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</si>
  <si>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</si>
  <si>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</si>
  <si>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</si>
  <si>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</si>
  <si>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</si>
  <si>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</si>
  <si>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</si>
  <si>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</si>
  <si>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</si>
  <si>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</si>
  <si>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</si>
  <si>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</si>
  <si>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</si>
  <si>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</si>
  <si>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</si>
  <si>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</si>
  <si>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</si>
  <si>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</si>
  <si>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</si>
  <si>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</si>
  <si>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</si>
  <si>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</si>
  <si>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</si>
  <si>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</si>
  <si>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</si>
  <si>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</si>
  <si>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</si>
  <si>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</si>
  <si>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</si>
  <si>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</si>
  <si>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</si>
  <si>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</si>
  <si>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</si>
  <si>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</si>
  <si>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</si>
  <si>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</si>
  <si>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</si>
  <si>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</si>
  <si>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</si>
  <si>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</si>
  <si>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</si>
  <si>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</si>
  <si>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</si>
  <si>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</si>
  <si>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</si>
  <si>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</si>
  <si>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</si>
  <si>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</si>
  <si>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</si>
  <si>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</si>
  <si>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</si>
  <si>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</si>
  <si>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</si>
  <si>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</si>
  <si>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</si>
  <si>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</si>
  <si>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</si>
  <si>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</si>
  <si>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</si>
  <si>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</si>
  <si>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</si>
  <si>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</si>
  <si>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</si>
  <si>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</si>
  <si>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</si>
  <si>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</si>
  <si>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</si>
  <si>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</si>
  <si>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</si>
  <si>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</si>
  <si>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</si>
  <si>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</si>
  <si>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</si>
  <si>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</si>
  <si>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</si>
  <si>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</si>
  <si>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</si>
  <si>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</si>
  <si>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</si>
  <si>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</si>
  <si>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</si>
  <si>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</si>
  <si>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</si>
  <si>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</si>
  <si>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</si>
  <si>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</si>
  <si>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</si>
  <si>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</si>
  <si>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</si>
  <si>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</si>
  <si>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</si>
  <si>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</si>
  <si>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</si>
  <si>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</si>
  <si>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</si>
  <si>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</si>
  <si>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</si>
  <si>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Исполнено</t>
  </si>
  <si>
    <t xml:space="preserve"> % Исполнения</t>
  </si>
  <si>
    <t>Приложение 4 к решению Думы</t>
  </si>
  <si>
    <t>9990054850</t>
  </si>
  <si>
    <t>0310021691</t>
  </si>
  <si>
    <t>0320021691</t>
  </si>
  <si>
    <t>района № 276 от 31.05.2018г.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</si>
</sst>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?_р_._-;_-@_-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6" fillId="38" borderId="11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169" fontId="11" fillId="37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7" borderId="11" xfId="0" applyNumberFormat="1" applyFont="1" applyFill="1" applyBorder="1" applyAlignment="1">
      <alignment horizontal="center" vertical="center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0" fontId="12" fillId="38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11" fillId="38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0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4" fillId="34" borderId="23" xfId="0" applyNumberFormat="1" applyFont="1" applyFill="1" applyBorder="1" applyAlignment="1">
      <alignment horizontal="center" vertical="center" wrapText="1"/>
    </xf>
    <xf numFmtId="169" fontId="3" fillId="0" borderId="24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169" fontId="2" fillId="37" borderId="11" xfId="0" applyNumberFormat="1" applyFont="1" applyFill="1" applyBorder="1" applyAlignment="1">
      <alignment horizontal="center" vertical="center" wrapText="1"/>
    </xf>
    <xf numFmtId="169" fontId="2" fillId="35" borderId="18" xfId="0" applyNumberFormat="1" applyFont="1" applyFill="1" applyBorder="1" applyAlignment="1">
      <alignment horizontal="center" vertical="center" shrinkToFit="1"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/>
    </xf>
    <xf numFmtId="169" fontId="11" fillId="34" borderId="20" xfId="0" applyNumberFormat="1" applyFont="1" applyFill="1" applyBorder="1" applyAlignment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5" borderId="22" xfId="0" applyNumberFormat="1" applyFont="1" applyFill="1" applyBorder="1" applyAlignment="1">
      <alignment horizontal="center" vertical="center" wrapText="1"/>
    </xf>
    <xf numFmtId="169" fontId="8" fillId="36" borderId="27" xfId="0" applyNumberFormat="1" applyFont="1" applyFill="1" applyBorder="1" applyAlignment="1">
      <alignment horizontal="center" vertical="center" shrinkToFit="1"/>
    </xf>
    <xf numFmtId="169" fontId="8" fillId="36" borderId="14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wrapText="1" shrinkToFit="1"/>
    </xf>
    <xf numFmtId="169" fontId="8" fillId="36" borderId="18" xfId="0" applyNumberFormat="1" applyFont="1" applyFill="1" applyBorder="1" applyAlignment="1">
      <alignment horizontal="center" vertical="center" shrinkToFit="1"/>
    </xf>
    <xf numFmtId="169" fontId="8" fillId="36" borderId="15" xfId="0" applyNumberFormat="1" applyFont="1" applyFill="1" applyBorder="1" applyAlignment="1">
      <alignment horizontal="center" vertical="center" shrinkToFit="1"/>
    </xf>
    <xf numFmtId="169" fontId="8" fillId="36" borderId="18" xfId="0" applyNumberFormat="1" applyFont="1" applyFill="1" applyBorder="1" applyAlignment="1">
      <alignment horizontal="center" vertical="center" wrapText="1" shrinkToFit="1"/>
    </xf>
    <xf numFmtId="169" fontId="2" fillId="35" borderId="27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wrapText="1" shrinkToFit="1"/>
    </xf>
    <xf numFmtId="171" fontId="2" fillId="37" borderId="11" xfId="63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shrinkToFit="1"/>
    </xf>
    <xf numFmtId="171" fontId="2" fillId="35" borderId="15" xfId="0" applyNumberFormat="1" applyFont="1" applyFill="1" applyBorder="1" applyAlignment="1">
      <alignment horizontal="center" vertical="center" shrinkToFit="1"/>
    </xf>
    <xf numFmtId="171" fontId="2" fillId="35" borderId="18" xfId="0" applyNumberFormat="1" applyFont="1" applyFill="1" applyBorder="1" applyAlignment="1">
      <alignment horizontal="center" vertical="center" wrapText="1"/>
    </xf>
    <xf numFmtId="171" fontId="11" fillId="34" borderId="20" xfId="0" applyNumberFormat="1" applyFont="1" applyFill="1" applyBorder="1" applyAlignment="1">
      <alignment horizontal="center" vertical="center" wrapText="1"/>
    </xf>
    <xf numFmtId="169" fontId="5" fillId="42" borderId="27" xfId="0" applyNumberFormat="1" applyFont="1" applyFill="1" applyBorder="1" applyAlignment="1">
      <alignment horizontal="center" vertical="center" shrinkToFit="1"/>
    </xf>
    <xf numFmtId="169" fontId="5" fillId="42" borderId="14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wrapText="1" shrinkToFit="1"/>
    </xf>
    <xf numFmtId="169" fontId="2" fillId="35" borderId="15" xfId="0" applyNumberFormat="1" applyFont="1" applyFill="1" applyBorder="1" applyAlignment="1">
      <alignment horizontal="center" vertical="center" wrapText="1" shrinkToFit="1"/>
    </xf>
    <xf numFmtId="169" fontId="5" fillId="42" borderId="12" xfId="0" applyNumberFormat="1" applyFont="1" applyFill="1" applyBorder="1" applyAlignment="1">
      <alignment horizontal="center" vertical="center" shrinkToFit="1"/>
    </xf>
    <xf numFmtId="169" fontId="5" fillId="42" borderId="11" xfId="0" applyNumberFormat="1" applyFont="1" applyFill="1" applyBorder="1" applyAlignment="1">
      <alignment horizontal="center" vertical="center" shrinkToFit="1"/>
    </xf>
    <xf numFmtId="169" fontId="5" fillId="42" borderId="15" xfId="0" applyNumberFormat="1" applyFont="1" applyFill="1" applyBorder="1" applyAlignment="1">
      <alignment horizontal="center" vertical="center" shrinkToFit="1"/>
    </xf>
    <xf numFmtId="169" fontId="2" fillId="36" borderId="27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wrapText="1" shrinkToFit="1"/>
    </xf>
    <xf numFmtId="169" fontId="2" fillId="36" borderId="18" xfId="0" applyNumberFormat="1" applyFont="1" applyFill="1" applyBorder="1" applyAlignment="1">
      <alignment horizontal="center" vertical="center" shrinkToFit="1"/>
    </xf>
    <xf numFmtId="169" fontId="2" fillId="36" borderId="15" xfId="0" applyNumberFormat="1" applyFont="1" applyFill="1" applyBorder="1" applyAlignment="1">
      <alignment horizontal="center" vertical="center" shrinkToFit="1"/>
    </xf>
    <xf numFmtId="169" fontId="2" fillId="36" borderId="18" xfId="0" applyNumberFormat="1" applyFont="1" applyFill="1" applyBorder="1" applyAlignment="1">
      <alignment horizontal="center" vertical="center" wrapText="1" shrinkToFit="1"/>
    </xf>
    <xf numFmtId="169" fontId="5" fillId="42" borderId="18" xfId="0" applyNumberFormat="1" applyFont="1" applyFill="1" applyBorder="1" applyAlignment="1">
      <alignment horizontal="center" vertical="center" shrinkToFit="1"/>
    </xf>
    <xf numFmtId="169" fontId="2" fillId="36" borderId="12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69" fontId="2" fillId="40" borderId="27" xfId="0" applyNumberFormat="1" applyFont="1" applyFill="1" applyBorder="1" applyAlignment="1">
      <alignment horizontal="center" vertical="center" shrinkToFit="1"/>
    </xf>
    <xf numFmtId="169" fontId="2" fillId="40" borderId="14" xfId="0" applyNumberFormat="1" applyFont="1" applyFill="1" applyBorder="1" applyAlignment="1">
      <alignment horizontal="center" vertical="center" shrinkToFit="1"/>
    </xf>
    <xf numFmtId="169" fontId="11" fillId="40" borderId="20" xfId="0" applyNumberFormat="1" applyFont="1" applyFill="1" applyBorder="1" applyAlignment="1">
      <alignment horizontal="center" vertical="center" wrapText="1"/>
    </xf>
    <xf numFmtId="171" fontId="2" fillId="35" borderId="12" xfId="0" applyNumberFormat="1" applyFont="1" applyFill="1" applyBorder="1" applyAlignment="1">
      <alignment horizontal="center" vertical="center" shrinkToFit="1"/>
    </xf>
    <xf numFmtId="171" fontId="2" fillId="35" borderId="11" xfId="0" applyNumberFormat="1" applyFont="1" applyFill="1" applyBorder="1" applyAlignment="1">
      <alignment horizontal="center" vertical="center" shrinkToFit="1"/>
    </xf>
    <xf numFmtId="171" fontId="2" fillId="35" borderId="22" xfId="0" applyNumberFormat="1" applyFont="1" applyFill="1" applyBorder="1" applyAlignment="1">
      <alignment horizontal="center" vertical="center" wrapText="1"/>
    </xf>
    <xf numFmtId="169" fontId="4" fillId="40" borderId="17" xfId="0" applyNumberFormat="1" applyFont="1" applyFill="1" applyBorder="1" applyAlignment="1">
      <alignment horizontal="center" vertical="center" wrapText="1"/>
    </xf>
    <xf numFmtId="169" fontId="4" fillId="40" borderId="23" xfId="0" applyNumberFormat="1" applyFont="1" applyFill="1" applyBorder="1" applyAlignment="1">
      <alignment horizontal="center" vertical="center" wrapText="1"/>
    </xf>
    <xf numFmtId="169" fontId="3" fillId="40" borderId="24" xfId="0" applyNumberFormat="1" applyFont="1" applyFill="1" applyBorder="1" applyAlignment="1">
      <alignment horizontal="center" vertical="center" wrapText="1"/>
    </xf>
    <xf numFmtId="169" fontId="3" fillId="40" borderId="25" xfId="0" applyNumberFormat="1" applyFont="1" applyFill="1" applyBorder="1" applyAlignment="1">
      <alignment horizontal="center" vertical="center" wrapText="1"/>
    </xf>
    <xf numFmtId="4" fontId="37" fillId="0" borderId="0" xfId="33" applyNumberFormat="1" applyBorder="1" applyAlignment="1" applyProtection="1">
      <alignment horizontal="center" vertical="center" shrinkToFit="1"/>
      <protection/>
    </xf>
    <xf numFmtId="0" fontId="1" fillId="40" borderId="0" xfId="0" applyFont="1" applyFill="1" applyBorder="1" applyAlignment="1">
      <alignment horizontal="center" vertical="center"/>
    </xf>
    <xf numFmtId="4" fontId="54" fillId="40" borderId="0" xfId="35" applyNumberFormat="1" applyFont="1" applyFill="1" applyBorder="1" applyAlignment="1" applyProtection="1">
      <alignment horizontal="center" vertical="center" shrinkToFit="1"/>
      <protection/>
    </xf>
    <xf numFmtId="4" fontId="37" fillId="40" borderId="0" xfId="33" applyNumberFormat="1" applyFill="1" applyBorder="1" applyAlignment="1" applyProtection="1">
      <alignment horizontal="center" vertical="center" shrinkToFit="1"/>
      <protection/>
    </xf>
    <xf numFmtId="4" fontId="37" fillId="40" borderId="0" xfId="35" applyNumberFormat="1" applyFont="1" applyFill="1" applyBorder="1" applyAlignment="1" applyProtection="1">
      <alignment horizontal="center" vertical="center" shrinkToFit="1"/>
      <protection/>
    </xf>
    <xf numFmtId="43" fontId="1" fillId="40" borderId="0" xfId="63" applyFont="1" applyFill="1" applyBorder="1" applyAlignment="1">
      <alignment horizontal="center" vertical="center"/>
    </xf>
    <xf numFmtId="0" fontId="1" fillId="40" borderId="0" xfId="0" applyFont="1" applyFill="1" applyAlignment="1">
      <alignment/>
    </xf>
    <xf numFmtId="4" fontId="37" fillId="0" borderId="0" xfId="33" applyBorder="1" applyAlignment="1" applyProtection="1">
      <alignment horizontal="center" vertical="top" shrinkToFit="1"/>
      <protection/>
    </xf>
    <xf numFmtId="4" fontId="37" fillId="0" borderId="0" xfId="33" applyBorder="1" applyAlignment="1" applyProtection="1">
      <alignment horizontal="center" vertical="center" shrinkToFit="1"/>
      <protection/>
    </xf>
    <xf numFmtId="4" fontId="54" fillId="40" borderId="0" xfId="35" applyNumberFormat="1" applyFont="1" applyFill="1" applyBorder="1" applyAlignment="1" applyProtection="1">
      <alignment horizontal="center" vertical="top" shrinkToFit="1"/>
      <protection/>
    </xf>
    <xf numFmtId="43" fontId="1" fillId="40" borderId="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top" wrapText="1"/>
    </xf>
    <xf numFmtId="169" fontId="11" fillId="38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1" fontId="1" fillId="0" borderId="0" xfId="63" applyNumberFormat="1" applyFont="1" applyAlignment="1">
      <alignment vertical="center"/>
    </xf>
    <xf numFmtId="171" fontId="1" fillId="0" borderId="0" xfId="63" applyNumberFormat="1" applyFont="1" applyAlignment="1">
      <alignment horizontal="center" vertical="center"/>
    </xf>
    <xf numFmtId="171" fontId="1" fillId="40" borderId="0" xfId="63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3"/>
  <sheetViews>
    <sheetView tabSelected="1" zoomScalePageLayoutView="0" workbookViewId="0" topLeftCell="B1">
      <selection activeCell="X4" sqref="X4"/>
    </sheetView>
  </sheetViews>
  <sheetFormatPr defaultColWidth="9.00390625" defaultRowHeight="12.75" outlineLevelRow="6"/>
  <cols>
    <col min="1" max="1" width="75.25390625" style="2" customWidth="1"/>
    <col min="2" max="2" width="6.125" style="12" customWidth="1"/>
    <col min="3" max="3" width="9.125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1" hidden="1" customWidth="1"/>
    <col min="23" max="23" width="11.875" style="26" hidden="1" customWidth="1"/>
    <col min="24" max="24" width="15.25390625" style="2" customWidth="1"/>
    <col min="25" max="25" width="14.875" style="2" customWidth="1"/>
    <col min="26" max="26" width="4.375" style="2" customWidth="1"/>
    <col min="27" max="27" width="15.75390625" style="170" customWidth="1"/>
    <col min="28" max="28" width="13.875" style="2" customWidth="1"/>
    <col min="29" max="29" width="15.375" style="2" customWidth="1"/>
    <col min="30" max="16384" width="9.125" style="2" customWidth="1"/>
  </cols>
  <sheetData>
    <row r="1" spans="2:26" ht="15.75">
      <c r="B1" s="188"/>
      <c r="C1" s="188"/>
      <c r="D1" s="188"/>
      <c r="E1" s="188"/>
      <c r="X1" s="188" t="s">
        <v>295</v>
      </c>
      <c r="Y1" s="188"/>
      <c r="Z1" s="188"/>
    </row>
    <row r="2" spans="2:26" ht="15.75">
      <c r="B2" s="188"/>
      <c r="C2" s="188"/>
      <c r="D2" s="188"/>
      <c r="E2" s="188"/>
      <c r="X2" s="188" t="s">
        <v>245</v>
      </c>
      <c r="Y2" s="188"/>
      <c r="Z2" s="188"/>
    </row>
    <row r="3" spans="2:26" ht="15.75">
      <c r="B3" s="188"/>
      <c r="C3" s="188"/>
      <c r="D3" s="188"/>
      <c r="E3" s="188"/>
      <c r="X3" s="188" t="s">
        <v>299</v>
      </c>
      <c r="Y3" s="188"/>
      <c r="Z3" s="188"/>
    </row>
    <row r="4" spans="2:23" ht="12.75">
      <c r="B4" s="2"/>
      <c r="V4" s="2"/>
      <c r="W4" s="2"/>
    </row>
    <row r="5" spans="1:23" ht="30.75" customHeight="1">
      <c r="A5" s="190" t="s">
        <v>27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V5" s="2"/>
      <c r="W5" s="2"/>
    </row>
    <row r="6" spans="1:23" ht="57" customHeight="1">
      <c r="A6" s="189" t="s">
        <v>235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V6" s="2"/>
      <c r="W6" s="2"/>
    </row>
    <row r="7" spans="1:23" ht="16.5" thickBot="1">
      <c r="A7" s="29"/>
      <c r="B7" s="29"/>
      <c r="C7" s="29"/>
      <c r="D7" s="29"/>
      <c r="E7" s="29" t="s">
        <v>73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W7" s="34" t="s">
        <v>24</v>
      </c>
    </row>
    <row r="8" spans="1:25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17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23" t="s">
        <v>4</v>
      </c>
      <c r="V8" s="35" t="s">
        <v>26</v>
      </c>
      <c r="W8" s="27" t="s">
        <v>25</v>
      </c>
      <c r="X8" s="111" t="s">
        <v>293</v>
      </c>
      <c r="Y8" s="112" t="s">
        <v>294</v>
      </c>
    </row>
    <row r="9" spans="1:25" ht="25.5" customHeight="1" thickBot="1">
      <c r="A9" s="63" t="s">
        <v>74</v>
      </c>
      <c r="B9" s="64" t="s">
        <v>2</v>
      </c>
      <c r="C9" s="65"/>
      <c r="D9" s="64" t="s">
        <v>110</v>
      </c>
      <c r="E9" s="83">
        <f>E15+E19+E54+E63+E67+E72+E77+E84+E87+E90+E93+E96+E108+E10+E59+E51+E112+E120+E126</f>
        <v>552042.33029</v>
      </c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6"/>
      <c r="X9" s="83">
        <f>X15+X19+X54+X63+X67+X72+X77+X84+X87+X90+X93+X96+X108+X10+X59+X51+X112+X120+X126</f>
        <v>545113.7786099999</v>
      </c>
      <c r="Y9" s="113">
        <f>X9/E9*100</f>
        <v>98.74492384010473</v>
      </c>
    </row>
    <row r="10" spans="1:25" ht="33.75" customHeight="1" thickBot="1">
      <c r="A10" s="8" t="s">
        <v>220</v>
      </c>
      <c r="B10" s="72" t="s">
        <v>81</v>
      </c>
      <c r="C10" s="73"/>
      <c r="D10" s="72" t="s">
        <v>111</v>
      </c>
      <c r="E10" s="115">
        <f>E11</f>
        <v>3937.0149</v>
      </c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119"/>
      <c r="X10" s="115">
        <f>X11</f>
        <v>3937.0150000000003</v>
      </c>
      <c r="Y10" s="113">
        <f aca="true" t="shared" si="0" ref="Y10:Y75">X10/E10*100</f>
        <v>100.00000253999548</v>
      </c>
    </row>
    <row r="11" spans="1:25" ht="18" customHeight="1" thickBot="1">
      <c r="A11" s="101" t="s">
        <v>18</v>
      </c>
      <c r="B11" s="74" t="s">
        <v>81</v>
      </c>
      <c r="C11" s="75"/>
      <c r="D11" s="74" t="s">
        <v>111</v>
      </c>
      <c r="E11" s="120">
        <f>E12+E13+E14</f>
        <v>3937.0149</v>
      </c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9"/>
      <c r="X11" s="120">
        <f>X12+X13+X14</f>
        <v>3937.0150000000003</v>
      </c>
      <c r="Y11" s="113">
        <f t="shared" si="0"/>
        <v>100.00000253999548</v>
      </c>
    </row>
    <row r="12" spans="1:29" ht="25.5" customHeight="1" thickBot="1">
      <c r="A12" s="50" t="s">
        <v>80</v>
      </c>
      <c r="B12" s="76" t="s">
        <v>81</v>
      </c>
      <c r="C12" s="77"/>
      <c r="D12" s="76" t="s">
        <v>248</v>
      </c>
      <c r="E12" s="121">
        <v>1280.3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W12" s="119"/>
      <c r="X12" s="121">
        <v>1280.3</v>
      </c>
      <c r="Y12" s="113">
        <f t="shared" si="0"/>
        <v>100</v>
      </c>
      <c r="Z12" s="175"/>
      <c r="AA12" s="177"/>
      <c r="AB12" s="183"/>
      <c r="AC12" s="183"/>
    </row>
    <row r="13" spans="1:29" ht="30" customHeight="1" thickBot="1">
      <c r="A13" s="50" t="s">
        <v>212</v>
      </c>
      <c r="B13" s="76" t="s">
        <v>81</v>
      </c>
      <c r="C13" s="77"/>
      <c r="D13" s="76" t="s">
        <v>214</v>
      </c>
      <c r="E13" s="121">
        <v>0</v>
      </c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119"/>
      <c r="X13" s="121">
        <v>0</v>
      </c>
      <c r="Y13" s="113">
        <v>0</v>
      </c>
      <c r="Z13" s="175"/>
      <c r="AB13" s="182"/>
      <c r="AC13" s="182"/>
    </row>
    <row r="14" spans="1:29" ht="25.5" customHeight="1" thickBot="1">
      <c r="A14" s="50" t="s">
        <v>213</v>
      </c>
      <c r="B14" s="76" t="s">
        <v>81</v>
      </c>
      <c r="C14" s="77"/>
      <c r="D14" s="76" t="s">
        <v>217</v>
      </c>
      <c r="E14" s="121">
        <v>2656.7149</v>
      </c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19"/>
      <c r="X14" s="121">
        <v>2656.715</v>
      </c>
      <c r="Y14" s="113">
        <f t="shared" si="0"/>
        <v>100.0000037640471</v>
      </c>
      <c r="Z14" s="175"/>
      <c r="AA14" s="177"/>
      <c r="AB14" s="183"/>
      <c r="AC14" s="183"/>
    </row>
    <row r="15" spans="1:26" ht="32.25" thickBot="1">
      <c r="A15" s="180" t="s">
        <v>218</v>
      </c>
      <c r="B15" s="13">
        <v>951</v>
      </c>
      <c r="C15" s="9"/>
      <c r="D15" s="9" t="s">
        <v>113</v>
      </c>
      <c r="E15" s="79">
        <f>E16</f>
        <v>13355.5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56"/>
      <c r="X15" s="79">
        <f>X16</f>
        <v>13130.801</v>
      </c>
      <c r="Y15" s="113">
        <f t="shared" si="0"/>
        <v>98.31755456553479</v>
      </c>
      <c r="Z15" s="175"/>
    </row>
    <row r="16" spans="1:26" ht="16.5" thickBot="1">
      <c r="A16" s="101" t="s">
        <v>18</v>
      </c>
      <c r="B16" s="102">
        <v>951</v>
      </c>
      <c r="C16" s="103"/>
      <c r="D16" s="102" t="s">
        <v>113</v>
      </c>
      <c r="E16" s="104">
        <f>E17+E18</f>
        <v>13355.5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56"/>
      <c r="X16" s="104">
        <f>X17+X18</f>
        <v>13130.801</v>
      </c>
      <c r="Y16" s="113">
        <f t="shared" si="0"/>
        <v>98.31755456553479</v>
      </c>
      <c r="Z16" s="175"/>
    </row>
    <row r="17" spans="1:29" ht="32.25" thickBot="1">
      <c r="A17" s="50" t="s">
        <v>46</v>
      </c>
      <c r="B17" s="47">
        <v>951</v>
      </c>
      <c r="C17" s="49"/>
      <c r="D17" s="48" t="s">
        <v>112</v>
      </c>
      <c r="E17" s="78">
        <v>13355.5</v>
      </c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6"/>
      <c r="X17" s="78">
        <v>13130.801</v>
      </c>
      <c r="Y17" s="113">
        <f t="shared" si="0"/>
        <v>98.31755456553479</v>
      </c>
      <c r="Z17" s="175"/>
      <c r="AA17" s="177"/>
      <c r="AB17" s="183"/>
      <c r="AC17" s="183"/>
    </row>
    <row r="18" spans="1:26" ht="18.75">
      <c r="A18" s="50" t="s">
        <v>106</v>
      </c>
      <c r="B18" s="47">
        <v>951</v>
      </c>
      <c r="C18" s="49"/>
      <c r="D18" s="48" t="s">
        <v>112</v>
      </c>
      <c r="E18" s="78">
        <v>0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6"/>
      <c r="X18" s="78">
        <v>0</v>
      </c>
      <c r="Y18" s="113">
        <v>0</v>
      </c>
      <c r="Z18" s="175"/>
    </row>
    <row r="19" spans="1:26" ht="31.5">
      <c r="A19" s="180" t="s">
        <v>219</v>
      </c>
      <c r="B19" s="13">
        <v>953</v>
      </c>
      <c r="C19" s="9"/>
      <c r="D19" s="9" t="s">
        <v>116</v>
      </c>
      <c r="E19" s="79">
        <f>E20</f>
        <v>450625.36428</v>
      </c>
      <c r="F19" s="79">
        <f aca="true" t="shared" si="1" ref="F19:W19">F20</f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79">
        <f t="shared" si="1"/>
        <v>0</v>
      </c>
      <c r="P19" s="79">
        <f t="shared" si="1"/>
        <v>0</v>
      </c>
      <c r="Q19" s="79">
        <f t="shared" si="1"/>
        <v>0</v>
      </c>
      <c r="R19" s="79">
        <f t="shared" si="1"/>
        <v>0</v>
      </c>
      <c r="S19" s="79">
        <f t="shared" si="1"/>
        <v>0</v>
      </c>
      <c r="T19" s="79">
        <f t="shared" si="1"/>
        <v>0</v>
      </c>
      <c r="U19" s="79">
        <f t="shared" si="1"/>
        <v>0</v>
      </c>
      <c r="V19" s="79">
        <f t="shared" si="1"/>
        <v>0</v>
      </c>
      <c r="W19" s="79">
        <f t="shared" si="1"/>
        <v>0</v>
      </c>
      <c r="X19" s="79">
        <f>X20</f>
        <v>446574.333</v>
      </c>
      <c r="Y19" s="113">
        <f t="shared" si="0"/>
        <v>99.10102013754316</v>
      </c>
      <c r="Z19" s="175"/>
    </row>
    <row r="20" spans="1:26" ht="26.25" thickBot="1">
      <c r="A20" s="101" t="s">
        <v>20</v>
      </c>
      <c r="B20" s="102" t="s">
        <v>19</v>
      </c>
      <c r="C20" s="103"/>
      <c r="D20" s="102" t="s">
        <v>110</v>
      </c>
      <c r="E20" s="104">
        <f>E21+E28+E42+E45+E48</f>
        <v>450625.36428</v>
      </c>
      <c r="F20" s="104">
        <f aca="true" t="shared" si="2" ref="F20:W20">F21+F28+F42+F45+F48</f>
        <v>0</v>
      </c>
      <c r="G20" s="104">
        <f t="shared" si="2"/>
        <v>0</v>
      </c>
      <c r="H20" s="104">
        <f t="shared" si="2"/>
        <v>0</v>
      </c>
      <c r="I20" s="104">
        <f t="shared" si="2"/>
        <v>0</v>
      </c>
      <c r="J20" s="104">
        <f t="shared" si="2"/>
        <v>0</v>
      </c>
      <c r="K20" s="104">
        <f t="shared" si="2"/>
        <v>0</v>
      </c>
      <c r="L20" s="104">
        <f t="shared" si="2"/>
        <v>0</v>
      </c>
      <c r="M20" s="104">
        <f t="shared" si="2"/>
        <v>0</v>
      </c>
      <c r="N20" s="104">
        <f t="shared" si="2"/>
        <v>0</v>
      </c>
      <c r="O20" s="104">
        <f t="shared" si="2"/>
        <v>0</v>
      </c>
      <c r="P20" s="104">
        <f t="shared" si="2"/>
        <v>0</v>
      </c>
      <c r="Q20" s="104">
        <f t="shared" si="2"/>
        <v>0</v>
      </c>
      <c r="R20" s="104">
        <f t="shared" si="2"/>
        <v>0</v>
      </c>
      <c r="S20" s="104">
        <f t="shared" si="2"/>
        <v>0</v>
      </c>
      <c r="T20" s="104">
        <f t="shared" si="2"/>
        <v>0</v>
      </c>
      <c r="U20" s="104">
        <f t="shared" si="2"/>
        <v>0</v>
      </c>
      <c r="V20" s="104">
        <f t="shared" si="2"/>
        <v>0</v>
      </c>
      <c r="W20" s="104">
        <f t="shared" si="2"/>
        <v>0</v>
      </c>
      <c r="X20" s="104">
        <f>X21+X28+X42+X45+X48</f>
        <v>446574.333</v>
      </c>
      <c r="Y20" s="113">
        <f t="shared" si="0"/>
        <v>99.10102013754316</v>
      </c>
      <c r="Z20" s="175"/>
    </row>
    <row r="21" spans="1:26" ht="19.5" customHeight="1" thickBot="1">
      <c r="A21" s="58" t="s">
        <v>62</v>
      </c>
      <c r="B21" s="15">
        <v>953</v>
      </c>
      <c r="C21" s="6"/>
      <c r="D21" s="6" t="s">
        <v>114</v>
      </c>
      <c r="E21" s="84">
        <f>E22+E25+E23+E26+E27+E24</f>
        <v>99684.31328000002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6"/>
      <c r="X21" s="84">
        <f>X22+X25+X23+X26+X27+X24</f>
        <v>99617.994</v>
      </c>
      <c r="Y21" s="113">
        <f t="shared" si="0"/>
        <v>99.9334706958218</v>
      </c>
      <c r="Z21" s="175"/>
    </row>
    <row r="22" spans="1:29" ht="32.25" thickBot="1">
      <c r="A22" s="46" t="s">
        <v>46</v>
      </c>
      <c r="B22" s="47">
        <v>953</v>
      </c>
      <c r="C22" s="48"/>
      <c r="D22" s="48" t="s">
        <v>115</v>
      </c>
      <c r="E22" s="78">
        <v>31804.1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6"/>
      <c r="X22" s="78">
        <v>31804.1</v>
      </c>
      <c r="Y22" s="113">
        <f t="shared" si="0"/>
        <v>100</v>
      </c>
      <c r="Z22" s="175"/>
      <c r="AA22" s="177"/>
      <c r="AB22" s="183"/>
      <c r="AC22" s="183"/>
    </row>
    <row r="23" spans="1:29" ht="32.25" thickBot="1">
      <c r="A23" s="50" t="s">
        <v>77</v>
      </c>
      <c r="B23" s="47">
        <v>953</v>
      </c>
      <c r="C23" s="48"/>
      <c r="D23" s="48" t="s">
        <v>117</v>
      </c>
      <c r="E23" s="78">
        <v>100.793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/>
      <c r="W23" s="56"/>
      <c r="X23" s="78">
        <v>100.793</v>
      </c>
      <c r="Y23" s="113">
        <f t="shared" si="0"/>
        <v>100</v>
      </c>
      <c r="Z23" s="175"/>
      <c r="AA23" s="169"/>
      <c r="AB23" s="12"/>
      <c r="AC23" s="12"/>
    </row>
    <row r="24" spans="1:29" ht="16.5" thickBot="1">
      <c r="A24" s="50"/>
      <c r="B24" s="47">
        <v>953</v>
      </c>
      <c r="C24" s="48"/>
      <c r="D24" s="48" t="s">
        <v>298</v>
      </c>
      <c r="E24" s="78">
        <v>30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56"/>
      <c r="X24" s="78">
        <v>30</v>
      </c>
      <c r="Y24" s="113">
        <f t="shared" si="0"/>
        <v>100</v>
      </c>
      <c r="Z24" s="175"/>
      <c r="AA24" s="169"/>
      <c r="AB24" s="186"/>
      <c r="AC24" s="186"/>
    </row>
    <row r="25" spans="1:29" ht="51" customHeight="1" thickBot="1">
      <c r="A25" s="50" t="s">
        <v>63</v>
      </c>
      <c r="B25" s="47">
        <v>953</v>
      </c>
      <c r="C25" s="48"/>
      <c r="D25" s="48" t="s">
        <v>118</v>
      </c>
      <c r="E25" s="78">
        <v>66216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56"/>
      <c r="X25" s="78">
        <v>66216</v>
      </c>
      <c r="Y25" s="113">
        <f t="shared" si="0"/>
        <v>100</v>
      </c>
      <c r="Z25" s="175"/>
      <c r="AA25" s="177"/>
      <c r="AB25" s="184"/>
      <c r="AC25" s="184"/>
    </row>
    <row r="26" spans="1:29" ht="51" customHeight="1" thickBot="1">
      <c r="A26" s="50" t="s">
        <v>255</v>
      </c>
      <c r="B26" s="47">
        <v>953</v>
      </c>
      <c r="C26" s="48"/>
      <c r="D26" s="48" t="s">
        <v>256</v>
      </c>
      <c r="E26" s="78">
        <v>1240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56"/>
      <c r="X26" s="78">
        <v>1173.681</v>
      </c>
      <c r="Y26" s="113">
        <f t="shared" si="0"/>
        <v>94.6516935483871</v>
      </c>
      <c r="Z26" s="175"/>
      <c r="AA26" s="177"/>
      <c r="AB26" s="184"/>
      <c r="AC26" s="184"/>
    </row>
    <row r="27" spans="1:29" ht="52.5" customHeight="1" thickBot="1">
      <c r="A27" s="50" t="s">
        <v>257</v>
      </c>
      <c r="B27" s="47">
        <v>953</v>
      </c>
      <c r="C27" s="48"/>
      <c r="D27" s="48" t="s">
        <v>258</v>
      </c>
      <c r="E27" s="78">
        <v>293.42028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6"/>
      <c r="X27" s="78">
        <v>293.42</v>
      </c>
      <c r="Y27" s="113">
        <f t="shared" si="0"/>
        <v>99.99990457373976</v>
      </c>
      <c r="Z27" s="175"/>
      <c r="AA27" s="177"/>
      <c r="AB27" s="184"/>
      <c r="AC27" s="184"/>
    </row>
    <row r="28" spans="1:26" ht="23.25" customHeight="1" thickBot="1">
      <c r="A28" s="59" t="s">
        <v>64</v>
      </c>
      <c r="B28" s="57">
        <v>953</v>
      </c>
      <c r="C28" s="6"/>
      <c r="D28" s="6" t="s">
        <v>119</v>
      </c>
      <c r="E28" s="84">
        <f>E29+E32+E33+E34+E35+E30+E36+E40+E37+E38+E39+E41+E31</f>
        <v>314732.81899999996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56"/>
      <c r="X28" s="84">
        <f>X29+X32+X33+X34+X35+X30+X36+X40+X37+X38+X39+X41+X31</f>
        <v>311094.149</v>
      </c>
      <c r="Y28" s="113">
        <f t="shared" si="0"/>
        <v>98.84388605816162</v>
      </c>
      <c r="Z28" s="175"/>
    </row>
    <row r="29" spans="1:29" ht="32.25" thickBot="1">
      <c r="A29" s="46" t="s">
        <v>46</v>
      </c>
      <c r="B29" s="47">
        <v>953</v>
      </c>
      <c r="C29" s="48"/>
      <c r="D29" s="48" t="s">
        <v>120</v>
      </c>
      <c r="E29" s="78">
        <v>58909.8</v>
      </c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56"/>
      <c r="X29" s="78">
        <v>58909.8</v>
      </c>
      <c r="Y29" s="113">
        <f t="shared" si="0"/>
        <v>100</v>
      </c>
      <c r="Z29" s="175"/>
      <c r="AA29" s="177"/>
      <c r="AB29" s="184"/>
      <c r="AC29" s="184"/>
    </row>
    <row r="30" spans="1:29" ht="32.25" thickBot="1">
      <c r="A30" s="50" t="s">
        <v>85</v>
      </c>
      <c r="B30" s="47">
        <v>953</v>
      </c>
      <c r="C30" s="48"/>
      <c r="D30" s="48" t="s">
        <v>121</v>
      </c>
      <c r="E30" s="78">
        <v>142.206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56"/>
      <c r="X30" s="78">
        <v>142.206</v>
      </c>
      <c r="Y30" s="113">
        <f t="shared" si="0"/>
        <v>100</v>
      </c>
      <c r="Z30" s="175"/>
      <c r="AA30" s="177"/>
      <c r="AB30" s="12"/>
      <c r="AC30" s="12"/>
    </row>
    <row r="31" spans="1:29" ht="16.5" thickBot="1">
      <c r="A31" s="50"/>
      <c r="B31" s="47">
        <v>953</v>
      </c>
      <c r="C31" s="48"/>
      <c r="D31" s="48" t="s">
        <v>297</v>
      </c>
      <c r="E31" s="78">
        <v>30</v>
      </c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56"/>
      <c r="X31" s="78">
        <v>30</v>
      </c>
      <c r="Y31" s="113">
        <f t="shared" si="0"/>
        <v>100</v>
      </c>
      <c r="Z31" s="175"/>
      <c r="AA31" s="177"/>
      <c r="AB31" s="186"/>
      <c r="AC31" s="186"/>
    </row>
    <row r="32" spans="1:29" ht="32.25" thickBot="1">
      <c r="A32" s="46" t="s">
        <v>65</v>
      </c>
      <c r="B32" s="60">
        <v>953</v>
      </c>
      <c r="C32" s="48"/>
      <c r="D32" s="48" t="s">
        <v>122</v>
      </c>
      <c r="E32" s="78">
        <v>5478</v>
      </c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56"/>
      <c r="X32" s="78">
        <v>5150.736</v>
      </c>
      <c r="Y32" s="113">
        <f t="shared" si="0"/>
        <v>94.02584884994523</v>
      </c>
      <c r="Z32" s="175"/>
      <c r="AA32" s="177"/>
      <c r="AB32" s="184"/>
      <c r="AC32" s="184"/>
    </row>
    <row r="33" spans="1:29" ht="48" customHeight="1" thickBot="1">
      <c r="A33" s="61" t="s">
        <v>66</v>
      </c>
      <c r="B33" s="62">
        <v>953</v>
      </c>
      <c r="C33" s="48"/>
      <c r="D33" s="48" t="s">
        <v>123</v>
      </c>
      <c r="E33" s="78">
        <v>231255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78">
        <v>231255</v>
      </c>
      <c r="Y33" s="113">
        <f t="shared" si="0"/>
        <v>100</v>
      </c>
      <c r="Z33" s="175"/>
      <c r="AA33" s="177"/>
      <c r="AB33" s="184"/>
      <c r="AC33" s="184"/>
    </row>
    <row r="34" spans="1:29" ht="33" customHeight="1" thickBot="1">
      <c r="A34" s="46" t="s">
        <v>69</v>
      </c>
      <c r="B34" s="47">
        <v>953</v>
      </c>
      <c r="C34" s="48"/>
      <c r="D34" s="48" t="s">
        <v>124</v>
      </c>
      <c r="E34" s="78">
        <v>895.225</v>
      </c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56"/>
      <c r="X34" s="78">
        <v>895.225</v>
      </c>
      <c r="Y34" s="113">
        <f t="shared" si="0"/>
        <v>100</v>
      </c>
      <c r="Z34" s="175"/>
      <c r="AA34" s="177"/>
      <c r="AB34" s="184"/>
      <c r="AC34" s="184"/>
    </row>
    <row r="35" spans="1:29" ht="20.25" customHeight="1" thickBot="1">
      <c r="A35" s="50" t="s">
        <v>70</v>
      </c>
      <c r="B35" s="47">
        <v>953</v>
      </c>
      <c r="C35" s="48"/>
      <c r="D35" s="48" t="s">
        <v>125</v>
      </c>
      <c r="E35" s="78">
        <v>3175.44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56"/>
      <c r="X35" s="78">
        <v>3175.44</v>
      </c>
      <c r="Y35" s="113">
        <f t="shared" si="0"/>
        <v>100</v>
      </c>
      <c r="Z35" s="175"/>
      <c r="AA35" s="177"/>
      <c r="AB35" s="184"/>
      <c r="AC35" s="184"/>
    </row>
    <row r="36" spans="1:29" ht="18.75" customHeight="1" thickBot="1">
      <c r="A36" s="50" t="s">
        <v>259</v>
      </c>
      <c r="B36" s="47">
        <v>953</v>
      </c>
      <c r="C36" s="48"/>
      <c r="D36" s="48" t="s">
        <v>260</v>
      </c>
      <c r="E36" s="78">
        <v>3600</v>
      </c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6"/>
      <c r="X36" s="78">
        <v>3600</v>
      </c>
      <c r="Y36" s="113">
        <f t="shared" si="0"/>
        <v>100</v>
      </c>
      <c r="Z36" s="175"/>
      <c r="AA36" s="177"/>
      <c r="AB36" s="184"/>
      <c r="AC36" s="184"/>
    </row>
    <row r="37" spans="1:29" ht="18.75" customHeight="1" thickBot="1">
      <c r="A37" s="50" t="s">
        <v>261</v>
      </c>
      <c r="B37" s="47">
        <v>953</v>
      </c>
      <c r="C37" s="48"/>
      <c r="D37" s="48" t="s">
        <v>262</v>
      </c>
      <c r="E37" s="78">
        <v>3600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6"/>
      <c r="X37" s="78">
        <v>3600</v>
      </c>
      <c r="Y37" s="113">
        <f t="shared" si="0"/>
        <v>100</v>
      </c>
      <c r="Z37" s="175"/>
      <c r="AA37" s="177"/>
      <c r="AB37" s="184"/>
      <c r="AC37" s="184"/>
    </row>
    <row r="38" spans="1:29" ht="35.25" customHeight="1" thickBot="1">
      <c r="A38" s="50" t="s">
        <v>264</v>
      </c>
      <c r="B38" s="47">
        <v>953</v>
      </c>
      <c r="C38" s="48"/>
      <c r="D38" s="48" t="s">
        <v>265</v>
      </c>
      <c r="E38" s="78">
        <v>1860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6"/>
      <c r="X38" s="78">
        <v>1746.657</v>
      </c>
      <c r="Y38" s="113">
        <f t="shared" si="0"/>
        <v>93.90629032258065</v>
      </c>
      <c r="Z38" s="175"/>
      <c r="AA38" s="177"/>
      <c r="AB38" s="184"/>
      <c r="AC38" s="184"/>
    </row>
    <row r="39" spans="1:29" ht="35.25" customHeight="1" thickBot="1">
      <c r="A39" s="50" t="s">
        <v>263</v>
      </c>
      <c r="B39" s="47">
        <v>953</v>
      </c>
      <c r="C39" s="48"/>
      <c r="D39" s="48" t="s">
        <v>266</v>
      </c>
      <c r="E39" s="78">
        <v>436.664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6"/>
      <c r="X39" s="78">
        <v>436.664</v>
      </c>
      <c r="Y39" s="113">
        <f t="shared" si="0"/>
        <v>100</v>
      </c>
      <c r="Z39" s="175"/>
      <c r="AA39" s="177"/>
      <c r="AB39" s="184"/>
      <c r="AC39" s="184"/>
    </row>
    <row r="40" spans="1:29" ht="36.75" customHeight="1" thickBot="1">
      <c r="A40" s="50" t="s">
        <v>244</v>
      </c>
      <c r="B40" s="47">
        <v>953</v>
      </c>
      <c r="C40" s="48"/>
      <c r="D40" s="48" t="s">
        <v>243</v>
      </c>
      <c r="E40" s="78">
        <v>4920</v>
      </c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6"/>
      <c r="X40" s="78">
        <v>1721.937</v>
      </c>
      <c r="Y40" s="113">
        <f t="shared" si="0"/>
        <v>34.99871951219512</v>
      </c>
      <c r="Z40" s="175"/>
      <c r="AA40" s="177"/>
      <c r="AB40" s="184"/>
      <c r="AC40" s="184"/>
    </row>
    <row r="41" spans="1:29" ht="36.75" customHeight="1" thickBot="1">
      <c r="A41" s="50" t="s">
        <v>267</v>
      </c>
      <c r="B41" s="47">
        <v>953</v>
      </c>
      <c r="C41" s="48"/>
      <c r="D41" s="48" t="s">
        <v>268</v>
      </c>
      <c r="E41" s="78">
        <v>430.484</v>
      </c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56"/>
      <c r="X41" s="78">
        <v>430.484</v>
      </c>
      <c r="Y41" s="113">
        <f t="shared" si="0"/>
        <v>100</v>
      </c>
      <c r="Z41" s="175"/>
      <c r="AA41" s="177"/>
      <c r="AB41" s="184"/>
      <c r="AC41" s="184"/>
    </row>
    <row r="42" spans="1:29" ht="32.25" thickBot="1">
      <c r="A42" s="58" t="s">
        <v>67</v>
      </c>
      <c r="B42" s="57">
        <v>953</v>
      </c>
      <c r="C42" s="6"/>
      <c r="D42" s="6" t="s">
        <v>126</v>
      </c>
      <c r="E42" s="84">
        <f>E43+E44</f>
        <v>20447.2</v>
      </c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56"/>
      <c r="X42" s="84">
        <f>X43+X44</f>
        <v>20447.2</v>
      </c>
      <c r="Y42" s="113">
        <f t="shared" si="0"/>
        <v>100</v>
      </c>
      <c r="Z42" s="175"/>
      <c r="AB42" s="184"/>
      <c r="AC42" s="184"/>
    </row>
    <row r="43" spans="1:29" ht="32.25" thickBot="1">
      <c r="A43" s="46" t="s">
        <v>68</v>
      </c>
      <c r="B43" s="47">
        <v>953</v>
      </c>
      <c r="C43" s="48"/>
      <c r="D43" s="48" t="s">
        <v>127</v>
      </c>
      <c r="E43" s="78">
        <v>20447.2</v>
      </c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6"/>
      <c r="X43" s="78">
        <v>20447.2</v>
      </c>
      <c r="Y43" s="113">
        <f t="shared" si="0"/>
        <v>100</v>
      </c>
      <c r="Z43" s="175"/>
      <c r="AA43" s="177"/>
      <c r="AB43" s="184"/>
      <c r="AC43" s="184"/>
    </row>
    <row r="44" spans="1:26" ht="20.25" customHeight="1" thickBot="1">
      <c r="A44" s="50" t="s">
        <v>201</v>
      </c>
      <c r="B44" s="47">
        <v>953</v>
      </c>
      <c r="C44" s="48"/>
      <c r="D44" s="48" t="s">
        <v>202</v>
      </c>
      <c r="E44" s="78">
        <v>0</v>
      </c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56"/>
      <c r="X44" s="78">
        <v>0</v>
      </c>
      <c r="Y44" s="113">
        <v>0</v>
      </c>
      <c r="Z44" s="175"/>
    </row>
    <row r="45" spans="1:26" ht="32.25" thickBot="1">
      <c r="A45" s="58" t="s">
        <v>71</v>
      </c>
      <c r="B45" s="15">
        <v>953</v>
      </c>
      <c r="C45" s="6"/>
      <c r="D45" s="6" t="s">
        <v>128</v>
      </c>
      <c r="E45" s="84">
        <f>E46+E47</f>
        <v>13409.552</v>
      </c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56"/>
      <c r="X45" s="84">
        <f>X46+X47</f>
        <v>13063.51</v>
      </c>
      <c r="Y45" s="113">
        <f t="shared" si="0"/>
        <v>97.41943653300275</v>
      </c>
      <c r="Z45" s="175"/>
    </row>
    <row r="46" spans="1:29" ht="32.25" thickBot="1">
      <c r="A46" s="46" t="s">
        <v>33</v>
      </c>
      <c r="B46" s="47">
        <v>953</v>
      </c>
      <c r="C46" s="48"/>
      <c r="D46" s="48" t="s">
        <v>129</v>
      </c>
      <c r="E46" s="78">
        <v>13118.992</v>
      </c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  <c r="W46" s="56"/>
      <c r="X46" s="78">
        <v>12820.306</v>
      </c>
      <c r="Y46" s="113">
        <f t="shared" si="0"/>
        <v>97.72325495739307</v>
      </c>
      <c r="Z46" s="175"/>
      <c r="AA46" s="171"/>
      <c r="AB46" s="184"/>
      <c r="AC46" s="184"/>
    </row>
    <row r="47" spans="1:29" ht="16.5" thickBot="1">
      <c r="A47" s="46" t="s">
        <v>86</v>
      </c>
      <c r="B47" s="47">
        <v>953</v>
      </c>
      <c r="C47" s="48"/>
      <c r="D47" s="48" t="s">
        <v>130</v>
      </c>
      <c r="E47" s="78">
        <v>290.56</v>
      </c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56"/>
      <c r="X47" s="78">
        <v>243.204</v>
      </c>
      <c r="Y47" s="113">
        <f t="shared" si="0"/>
        <v>83.70181718061674</v>
      </c>
      <c r="Z47" s="175"/>
      <c r="AA47" s="177"/>
      <c r="AB47" s="184"/>
      <c r="AC47" s="184"/>
    </row>
    <row r="48" spans="1:29" ht="16.5" thickBot="1">
      <c r="A48" s="58" t="s">
        <v>251</v>
      </c>
      <c r="B48" s="15">
        <v>953</v>
      </c>
      <c r="C48" s="6"/>
      <c r="D48" s="6" t="s">
        <v>254</v>
      </c>
      <c r="E48" s="84">
        <f>E49+E50</f>
        <v>2351.48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  <c r="W48" s="56"/>
      <c r="X48" s="84">
        <f>X49+X50</f>
        <v>2351.48</v>
      </c>
      <c r="Y48" s="113">
        <f t="shared" si="0"/>
        <v>100</v>
      </c>
      <c r="Z48" s="175"/>
      <c r="AB48" s="184"/>
      <c r="AC48" s="184"/>
    </row>
    <row r="49" spans="1:29" ht="16.5" thickBot="1">
      <c r="A49" s="46" t="s">
        <v>252</v>
      </c>
      <c r="B49" s="47">
        <v>953</v>
      </c>
      <c r="C49" s="48"/>
      <c r="D49" s="48" t="s">
        <v>253</v>
      </c>
      <c r="E49" s="78">
        <v>95.88</v>
      </c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  <c r="W49" s="56"/>
      <c r="X49" s="78">
        <v>95.88</v>
      </c>
      <c r="Y49" s="113">
        <f t="shared" si="0"/>
        <v>100</v>
      </c>
      <c r="Z49" s="175"/>
      <c r="AA49" s="169"/>
      <c r="AB49" s="184"/>
      <c r="AC49" s="184"/>
    </row>
    <row r="50" spans="1:29" ht="32.25" thickBot="1">
      <c r="A50" s="46" t="s">
        <v>269</v>
      </c>
      <c r="B50" s="47">
        <v>953</v>
      </c>
      <c r="C50" s="48"/>
      <c r="D50" s="48" t="s">
        <v>270</v>
      </c>
      <c r="E50" s="78">
        <v>2255.6</v>
      </c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56"/>
      <c r="X50" s="78">
        <v>2255.6</v>
      </c>
      <c r="Y50" s="113">
        <f t="shared" si="0"/>
        <v>100</v>
      </c>
      <c r="Z50" s="175"/>
      <c r="AA50" s="177"/>
      <c r="AB50" s="184"/>
      <c r="AC50" s="184"/>
    </row>
    <row r="51" spans="1:29" ht="32.25" thickBot="1">
      <c r="A51" s="8" t="s">
        <v>221</v>
      </c>
      <c r="B51" s="13">
        <v>951</v>
      </c>
      <c r="C51" s="9"/>
      <c r="D51" s="9" t="s">
        <v>131</v>
      </c>
      <c r="E51" s="79">
        <f>E52</f>
        <v>32.1</v>
      </c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  <c r="W51" s="119"/>
      <c r="X51" s="79">
        <f>X52</f>
        <v>32.1</v>
      </c>
      <c r="Y51" s="113">
        <f t="shared" si="0"/>
        <v>100</v>
      </c>
      <c r="Z51" s="175"/>
      <c r="AB51" s="184"/>
      <c r="AC51" s="184"/>
    </row>
    <row r="52" spans="1:29" ht="16.5" thickBot="1">
      <c r="A52" s="101" t="s">
        <v>18</v>
      </c>
      <c r="B52" s="69">
        <v>951</v>
      </c>
      <c r="C52" s="70"/>
      <c r="D52" s="70" t="s">
        <v>131</v>
      </c>
      <c r="E52" s="92">
        <f>E53</f>
        <v>32.1</v>
      </c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119"/>
      <c r="X52" s="92">
        <f>X53</f>
        <v>32.1</v>
      </c>
      <c r="Y52" s="113">
        <f t="shared" si="0"/>
        <v>100</v>
      </c>
      <c r="Z52" s="175"/>
      <c r="AB52" s="184"/>
      <c r="AC52" s="184"/>
    </row>
    <row r="53" spans="1:29" ht="32.25" thickBot="1">
      <c r="A53" s="50" t="s">
        <v>82</v>
      </c>
      <c r="B53" s="47">
        <v>951</v>
      </c>
      <c r="C53" s="48"/>
      <c r="D53" s="48" t="s">
        <v>132</v>
      </c>
      <c r="E53" s="78">
        <v>32.1</v>
      </c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8"/>
      <c r="W53" s="119"/>
      <c r="X53" s="78">
        <v>32.1</v>
      </c>
      <c r="Y53" s="113">
        <f t="shared" si="0"/>
        <v>100</v>
      </c>
      <c r="Z53" s="175"/>
      <c r="AA53" s="177"/>
      <c r="AB53" s="184"/>
      <c r="AC53" s="184"/>
    </row>
    <row r="54" spans="1:29" ht="34.5" customHeight="1" thickBot="1">
      <c r="A54" s="180" t="s">
        <v>222</v>
      </c>
      <c r="B54" s="13">
        <v>951</v>
      </c>
      <c r="C54" s="9"/>
      <c r="D54" s="9" t="s">
        <v>133</v>
      </c>
      <c r="E54" s="79">
        <f>E55</f>
        <v>626.56</v>
      </c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8"/>
      <c r="W54" s="119"/>
      <c r="X54" s="79">
        <f>X55</f>
        <v>626.56</v>
      </c>
      <c r="Y54" s="113">
        <f t="shared" si="0"/>
        <v>100</v>
      </c>
      <c r="Z54" s="175"/>
      <c r="AB54" s="184"/>
      <c r="AC54" s="184"/>
    </row>
    <row r="55" spans="1:29" ht="16.5" thickBot="1">
      <c r="A55" s="101" t="s">
        <v>18</v>
      </c>
      <c r="B55" s="102">
        <v>951</v>
      </c>
      <c r="C55" s="103"/>
      <c r="D55" s="102" t="s">
        <v>133</v>
      </c>
      <c r="E55" s="181">
        <f>E56+E57+E58</f>
        <v>626.56</v>
      </c>
      <c r="F55" s="116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  <c r="W55" s="119"/>
      <c r="X55" s="181">
        <f>X56+X57+X58</f>
        <v>626.56</v>
      </c>
      <c r="Y55" s="113">
        <f t="shared" si="0"/>
        <v>100</v>
      </c>
      <c r="Z55" s="175"/>
      <c r="AB55" s="184"/>
      <c r="AC55" s="184"/>
    </row>
    <row r="56" spans="1:29" ht="33" customHeight="1" thickBot="1">
      <c r="A56" s="50" t="s">
        <v>55</v>
      </c>
      <c r="B56" s="47">
        <v>951</v>
      </c>
      <c r="C56" s="48"/>
      <c r="D56" s="48" t="s">
        <v>134</v>
      </c>
      <c r="E56" s="78">
        <v>10</v>
      </c>
      <c r="F56" s="11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8"/>
      <c r="W56" s="119"/>
      <c r="X56" s="78">
        <v>10</v>
      </c>
      <c r="Y56" s="113">
        <f t="shared" si="0"/>
        <v>100</v>
      </c>
      <c r="Z56" s="175"/>
      <c r="AA56" s="177"/>
      <c r="AB56" s="184"/>
      <c r="AC56" s="184"/>
    </row>
    <row r="57" spans="1:29" ht="33" customHeight="1" thickBot="1">
      <c r="A57" s="50" t="s">
        <v>205</v>
      </c>
      <c r="B57" s="47">
        <v>951</v>
      </c>
      <c r="C57" s="48"/>
      <c r="D57" s="48" t="s">
        <v>247</v>
      </c>
      <c r="E57" s="78">
        <v>116</v>
      </c>
      <c r="F57" s="116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8"/>
      <c r="W57" s="119"/>
      <c r="X57" s="78">
        <v>116</v>
      </c>
      <c r="Y57" s="113">
        <f t="shared" si="0"/>
        <v>100</v>
      </c>
      <c r="Z57" s="175"/>
      <c r="AA57" s="177"/>
      <c r="AB57" s="184"/>
      <c r="AC57" s="184"/>
    </row>
    <row r="58" spans="1:29" ht="33" customHeight="1" thickBot="1">
      <c r="A58" s="50" t="s">
        <v>269</v>
      </c>
      <c r="B58" s="47">
        <v>951</v>
      </c>
      <c r="C58" s="48"/>
      <c r="D58" s="48" t="s">
        <v>271</v>
      </c>
      <c r="E58" s="78">
        <v>500.56</v>
      </c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8"/>
      <c r="W58" s="119"/>
      <c r="X58" s="78">
        <v>500.56</v>
      </c>
      <c r="Y58" s="113">
        <f t="shared" si="0"/>
        <v>100</v>
      </c>
      <c r="Z58" s="175"/>
      <c r="AA58" s="177"/>
      <c r="AB58" s="184"/>
      <c r="AC58" s="184"/>
    </row>
    <row r="59" spans="1:29" ht="33" customHeight="1" thickBot="1">
      <c r="A59" s="51" t="s">
        <v>223</v>
      </c>
      <c r="B59" s="13">
        <v>951</v>
      </c>
      <c r="C59" s="9"/>
      <c r="D59" s="9" t="s">
        <v>135</v>
      </c>
      <c r="E59" s="79">
        <f>E60</f>
        <v>19.662</v>
      </c>
      <c r="F59" s="116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119"/>
      <c r="X59" s="79">
        <f>X60</f>
        <v>19.662</v>
      </c>
      <c r="Y59" s="113">
        <f t="shared" si="0"/>
        <v>100</v>
      </c>
      <c r="Z59" s="175"/>
      <c r="AB59" s="184"/>
      <c r="AC59" s="184"/>
    </row>
    <row r="60" spans="1:29" ht="18.75" customHeight="1" thickBot="1">
      <c r="A60" s="101" t="s">
        <v>18</v>
      </c>
      <c r="B60" s="69">
        <v>951</v>
      </c>
      <c r="C60" s="70"/>
      <c r="D60" s="70" t="s">
        <v>135</v>
      </c>
      <c r="E60" s="92">
        <f>E61+E62</f>
        <v>19.662</v>
      </c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8"/>
      <c r="W60" s="119"/>
      <c r="X60" s="92">
        <f>X61+X62</f>
        <v>19.662</v>
      </c>
      <c r="Y60" s="113">
        <f t="shared" si="0"/>
        <v>100</v>
      </c>
      <c r="Z60" s="175"/>
      <c r="AB60" s="184"/>
      <c r="AC60" s="184"/>
    </row>
    <row r="61" spans="1:29" ht="33" customHeight="1" thickBot="1">
      <c r="A61" s="46" t="s">
        <v>78</v>
      </c>
      <c r="B61" s="47">
        <v>951</v>
      </c>
      <c r="C61" s="48"/>
      <c r="D61" s="48" t="s">
        <v>136</v>
      </c>
      <c r="E61" s="78">
        <v>0</v>
      </c>
      <c r="F61" s="116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  <c r="W61" s="119"/>
      <c r="X61" s="78">
        <v>0</v>
      </c>
      <c r="Y61" s="113">
        <v>0</v>
      </c>
      <c r="Z61" s="175"/>
      <c r="AA61" s="169"/>
      <c r="AB61" s="184"/>
      <c r="AC61" s="184"/>
    </row>
    <row r="62" spans="1:29" ht="33" customHeight="1" thickBot="1">
      <c r="A62" s="46" t="s">
        <v>79</v>
      </c>
      <c r="B62" s="47">
        <v>951</v>
      </c>
      <c r="C62" s="48"/>
      <c r="D62" s="48" t="s">
        <v>137</v>
      </c>
      <c r="E62" s="78">
        <v>19.662</v>
      </c>
      <c r="F62" s="116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  <c r="W62" s="119"/>
      <c r="X62" s="78">
        <v>19.662</v>
      </c>
      <c r="Y62" s="113">
        <f t="shared" si="0"/>
        <v>100</v>
      </c>
      <c r="Z62" s="175"/>
      <c r="AA62" s="177"/>
      <c r="AB62" s="183"/>
      <c r="AC62" s="183"/>
    </row>
    <row r="63" spans="1:29" ht="36.75" customHeight="1" thickBot="1">
      <c r="A63" s="8" t="s">
        <v>236</v>
      </c>
      <c r="B63" s="13">
        <v>951</v>
      </c>
      <c r="C63" s="9"/>
      <c r="D63" s="9" t="s">
        <v>138</v>
      </c>
      <c r="E63" s="79">
        <f>E64</f>
        <v>39.9675</v>
      </c>
      <c r="F63" s="116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8"/>
      <c r="W63" s="119"/>
      <c r="X63" s="79">
        <f>X64</f>
        <v>39.368</v>
      </c>
      <c r="Y63" s="113">
        <f t="shared" si="0"/>
        <v>98.50003127541127</v>
      </c>
      <c r="Z63" s="175"/>
      <c r="AB63" s="183"/>
      <c r="AC63" s="183"/>
    </row>
    <row r="64" spans="1:29" ht="16.5" thickBot="1">
      <c r="A64" s="101" t="s">
        <v>18</v>
      </c>
      <c r="B64" s="102">
        <v>951</v>
      </c>
      <c r="C64" s="103"/>
      <c r="D64" s="102" t="s">
        <v>138</v>
      </c>
      <c r="E64" s="104">
        <f>E65+E66</f>
        <v>39.9675</v>
      </c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8"/>
      <c r="W64" s="119"/>
      <c r="X64" s="104">
        <f>X65+X66</f>
        <v>39.368</v>
      </c>
      <c r="Y64" s="113">
        <f t="shared" si="0"/>
        <v>98.50003127541127</v>
      </c>
      <c r="Z64" s="175"/>
      <c r="AB64" s="183"/>
      <c r="AC64" s="183"/>
    </row>
    <row r="65" spans="1:29" ht="34.5" customHeight="1" thickBot="1">
      <c r="A65" s="46" t="s">
        <v>37</v>
      </c>
      <c r="B65" s="47">
        <v>951</v>
      </c>
      <c r="C65" s="48"/>
      <c r="D65" s="48" t="s">
        <v>139</v>
      </c>
      <c r="E65" s="78">
        <v>0</v>
      </c>
      <c r="F65" s="116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8"/>
      <c r="W65" s="119"/>
      <c r="X65" s="78">
        <v>0</v>
      </c>
      <c r="Y65" s="113">
        <v>0</v>
      </c>
      <c r="Z65" s="175"/>
      <c r="AB65" s="183"/>
      <c r="AC65" s="183"/>
    </row>
    <row r="66" spans="1:29" ht="32.25" thickBot="1">
      <c r="A66" s="46" t="s">
        <v>38</v>
      </c>
      <c r="B66" s="47">
        <v>951</v>
      </c>
      <c r="C66" s="48"/>
      <c r="D66" s="48" t="s">
        <v>140</v>
      </c>
      <c r="E66" s="78">
        <v>39.9675</v>
      </c>
      <c r="F66" s="116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8"/>
      <c r="W66" s="119"/>
      <c r="X66" s="78">
        <v>39.368</v>
      </c>
      <c r="Y66" s="113">
        <f t="shared" si="0"/>
        <v>98.50003127541127</v>
      </c>
      <c r="Z66" s="175"/>
      <c r="AA66" s="177"/>
      <c r="AB66" s="183"/>
      <c r="AC66" s="183"/>
    </row>
    <row r="67" spans="1:29" ht="35.25" customHeight="1" thickBot="1">
      <c r="A67" s="71" t="s">
        <v>224</v>
      </c>
      <c r="B67" s="13">
        <v>951</v>
      </c>
      <c r="C67" s="9"/>
      <c r="D67" s="9" t="s">
        <v>141</v>
      </c>
      <c r="E67" s="79">
        <f>E68</f>
        <v>81.28399999999999</v>
      </c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/>
      <c r="W67" s="56"/>
      <c r="X67" s="79">
        <f>X68</f>
        <v>81.28399999999999</v>
      </c>
      <c r="Y67" s="113">
        <v>0</v>
      </c>
      <c r="Z67" s="175"/>
      <c r="AB67" s="183"/>
      <c r="AC67" s="183"/>
    </row>
    <row r="68" spans="1:29" ht="16.5" thickBot="1">
      <c r="A68" s="101" t="s">
        <v>18</v>
      </c>
      <c r="B68" s="102">
        <v>951</v>
      </c>
      <c r="C68" s="103"/>
      <c r="D68" s="102" t="s">
        <v>141</v>
      </c>
      <c r="E68" s="104">
        <f>E69+E70+E71</f>
        <v>81.28399999999999</v>
      </c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56"/>
      <c r="X68" s="104">
        <f>X69+X70+X71</f>
        <v>81.28399999999999</v>
      </c>
      <c r="Y68" s="113">
        <f t="shared" si="0"/>
        <v>100</v>
      </c>
      <c r="Z68" s="175"/>
      <c r="AB68" s="183"/>
      <c r="AC68" s="183"/>
    </row>
    <row r="69" spans="1:29" ht="49.5" customHeight="1" thickBot="1">
      <c r="A69" s="46" t="s">
        <v>43</v>
      </c>
      <c r="B69" s="47">
        <v>951</v>
      </c>
      <c r="C69" s="48"/>
      <c r="D69" s="48" t="s">
        <v>142</v>
      </c>
      <c r="E69" s="78">
        <v>0</v>
      </c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56"/>
      <c r="X69" s="78">
        <v>0</v>
      </c>
      <c r="Y69" s="113">
        <v>0</v>
      </c>
      <c r="Z69" s="175"/>
      <c r="AA69" s="169"/>
      <c r="AB69" s="183"/>
      <c r="AC69" s="183"/>
    </row>
    <row r="70" spans="1:29" ht="35.25" customHeight="1" thickBot="1">
      <c r="A70" s="46" t="s">
        <v>44</v>
      </c>
      <c r="B70" s="47">
        <v>951</v>
      </c>
      <c r="C70" s="48"/>
      <c r="D70" s="48" t="s">
        <v>272</v>
      </c>
      <c r="E70" s="78">
        <v>50</v>
      </c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56"/>
      <c r="X70" s="78">
        <v>50</v>
      </c>
      <c r="Y70" s="113">
        <f t="shared" si="0"/>
        <v>100</v>
      </c>
      <c r="Z70" s="175"/>
      <c r="AA70" s="177"/>
      <c r="AB70" s="183"/>
      <c r="AC70" s="183"/>
    </row>
    <row r="71" spans="1:29" ht="35.25" customHeight="1" thickBot="1">
      <c r="A71" s="46" t="s">
        <v>94</v>
      </c>
      <c r="B71" s="47">
        <v>951</v>
      </c>
      <c r="C71" s="48"/>
      <c r="D71" s="48" t="s">
        <v>273</v>
      </c>
      <c r="E71" s="78">
        <v>31.284</v>
      </c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56"/>
      <c r="X71" s="78">
        <v>31.284</v>
      </c>
      <c r="Y71" s="113">
        <f t="shared" si="0"/>
        <v>100</v>
      </c>
      <c r="Z71" s="175"/>
      <c r="AA71" s="177"/>
      <c r="AB71" s="183"/>
      <c r="AC71" s="183"/>
    </row>
    <row r="72" spans="1:29" ht="33" customHeight="1" thickBot="1">
      <c r="A72" s="71" t="s">
        <v>225</v>
      </c>
      <c r="B72" s="13">
        <v>951</v>
      </c>
      <c r="C72" s="9"/>
      <c r="D72" s="9" t="s">
        <v>143</v>
      </c>
      <c r="E72" s="79">
        <f>E73</f>
        <v>7371</v>
      </c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56"/>
      <c r="X72" s="79">
        <f>X73</f>
        <v>1671</v>
      </c>
      <c r="Y72" s="113">
        <f t="shared" si="0"/>
        <v>22.66992266992267</v>
      </c>
      <c r="Z72" s="175"/>
      <c r="AB72" s="183"/>
      <c r="AC72" s="183"/>
    </row>
    <row r="73" spans="1:29" ht="16.5" thickBot="1">
      <c r="A73" s="101" t="s">
        <v>18</v>
      </c>
      <c r="B73" s="102">
        <v>951</v>
      </c>
      <c r="C73" s="103"/>
      <c r="D73" s="102" t="s">
        <v>143</v>
      </c>
      <c r="E73" s="104">
        <f>E74+E75+E76</f>
        <v>7371</v>
      </c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56"/>
      <c r="X73" s="104">
        <f>X74+X75+X76</f>
        <v>1671</v>
      </c>
      <c r="Y73" s="113">
        <f t="shared" si="0"/>
        <v>22.66992266992267</v>
      </c>
      <c r="Z73" s="175"/>
      <c r="AB73" s="183"/>
      <c r="AC73" s="183"/>
    </row>
    <row r="74" spans="1:29" ht="48" thickBot="1">
      <c r="A74" s="46" t="s">
        <v>45</v>
      </c>
      <c r="B74" s="47">
        <v>951</v>
      </c>
      <c r="C74" s="48"/>
      <c r="D74" s="48" t="s">
        <v>144</v>
      </c>
      <c r="E74" s="78">
        <v>0</v>
      </c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56"/>
      <c r="X74" s="78">
        <v>0</v>
      </c>
      <c r="Y74" s="113">
        <v>0</v>
      </c>
      <c r="Z74" s="175"/>
      <c r="AB74" s="183"/>
      <c r="AC74" s="183"/>
    </row>
    <row r="75" spans="1:29" ht="79.5" thickBot="1">
      <c r="A75" s="105" t="s">
        <v>90</v>
      </c>
      <c r="B75" s="47">
        <v>951</v>
      </c>
      <c r="C75" s="48"/>
      <c r="D75" s="48" t="s">
        <v>145</v>
      </c>
      <c r="E75" s="78">
        <v>6136.8</v>
      </c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56"/>
      <c r="X75" s="78">
        <v>1336.8</v>
      </c>
      <c r="Y75" s="113">
        <f t="shared" si="0"/>
        <v>21.783339851388344</v>
      </c>
      <c r="Z75" s="175"/>
      <c r="AA75" s="171"/>
      <c r="AB75" s="183"/>
      <c r="AC75" s="183"/>
    </row>
    <row r="76" spans="1:29" ht="95.25" thickBot="1">
      <c r="A76" s="105" t="s">
        <v>274</v>
      </c>
      <c r="B76" s="47">
        <v>951</v>
      </c>
      <c r="C76" s="48"/>
      <c r="D76" s="48" t="s">
        <v>275</v>
      </c>
      <c r="E76" s="78">
        <v>1234.2</v>
      </c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5"/>
      <c r="W76" s="56"/>
      <c r="X76" s="78">
        <v>334.2</v>
      </c>
      <c r="Y76" s="113">
        <f aca="true" t="shared" si="3" ref="Y76:Y139">X76/E76*100</f>
        <v>27.078269324258624</v>
      </c>
      <c r="Z76" s="175"/>
      <c r="AA76" s="171"/>
      <c r="AB76" s="183"/>
      <c r="AC76" s="183"/>
    </row>
    <row r="77" spans="1:29" ht="66" customHeight="1" thickBot="1">
      <c r="A77" s="8" t="s">
        <v>226</v>
      </c>
      <c r="B77" s="13">
        <v>951</v>
      </c>
      <c r="C77" s="10"/>
      <c r="D77" s="9" t="s">
        <v>146</v>
      </c>
      <c r="E77" s="79">
        <f>E78</f>
        <v>27092.136</v>
      </c>
      <c r="F77" s="116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8"/>
      <c r="W77" s="119"/>
      <c r="X77" s="79">
        <f>X78</f>
        <v>25902.469</v>
      </c>
      <c r="Y77" s="113">
        <f t="shared" si="3"/>
        <v>95.60881061574474</v>
      </c>
      <c r="Z77" s="175"/>
      <c r="AB77" s="183"/>
      <c r="AC77" s="183"/>
    </row>
    <row r="78" spans="1:29" ht="16.5" thickBot="1">
      <c r="A78" s="101" t="s">
        <v>18</v>
      </c>
      <c r="B78" s="102">
        <v>951</v>
      </c>
      <c r="C78" s="103"/>
      <c r="D78" s="102" t="s">
        <v>146</v>
      </c>
      <c r="E78" s="104">
        <f>E79+E82+E80+E81+E83</f>
        <v>27092.136</v>
      </c>
      <c r="F78" s="116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8"/>
      <c r="W78" s="119"/>
      <c r="X78" s="104">
        <f>X79+X82+X80+X81+X83</f>
        <v>25902.469</v>
      </c>
      <c r="Y78" s="113">
        <f t="shared" si="3"/>
        <v>95.60881061574474</v>
      </c>
      <c r="Z78" s="175"/>
      <c r="AB78" s="183"/>
      <c r="AC78" s="183"/>
    </row>
    <row r="79" spans="1:29" ht="49.5" customHeight="1" thickBot="1">
      <c r="A79" s="46" t="s">
        <v>41</v>
      </c>
      <c r="B79" s="47">
        <v>951</v>
      </c>
      <c r="C79" s="48"/>
      <c r="D79" s="48" t="s">
        <v>147</v>
      </c>
      <c r="E79" s="78">
        <v>0</v>
      </c>
      <c r="F79" s="116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8"/>
      <c r="W79" s="119"/>
      <c r="X79" s="78">
        <v>0</v>
      </c>
      <c r="Y79" s="113">
        <v>0</v>
      </c>
      <c r="Z79" s="175"/>
      <c r="AB79" s="183"/>
      <c r="AC79" s="183"/>
    </row>
    <row r="80" spans="1:29" ht="49.5" customHeight="1" thickBot="1">
      <c r="A80" s="46" t="s">
        <v>103</v>
      </c>
      <c r="B80" s="47">
        <v>951</v>
      </c>
      <c r="C80" s="48"/>
      <c r="D80" s="48" t="s">
        <v>148</v>
      </c>
      <c r="E80" s="78">
        <v>7029.045</v>
      </c>
      <c r="F80" s="116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8"/>
      <c r="W80" s="119"/>
      <c r="X80" s="78">
        <v>6053.803</v>
      </c>
      <c r="Y80" s="113">
        <f t="shared" si="3"/>
        <v>86.12554052506421</v>
      </c>
      <c r="Z80" s="175"/>
      <c r="AA80" s="171"/>
      <c r="AB80" s="183"/>
      <c r="AC80" s="183"/>
    </row>
    <row r="81" spans="1:29" ht="49.5" customHeight="1" thickBot="1">
      <c r="A81" s="46" t="s">
        <v>104</v>
      </c>
      <c r="B81" s="47">
        <v>951</v>
      </c>
      <c r="C81" s="48"/>
      <c r="D81" s="48" t="s">
        <v>149</v>
      </c>
      <c r="E81" s="78">
        <v>8700</v>
      </c>
      <c r="F81" s="116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8"/>
      <c r="W81" s="119"/>
      <c r="X81" s="78">
        <v>8485.575</v>
      </c>
      <c r="Y81" s="113">
        <f t="shared" si="3"/>
        <v>97.53534482758621</v>
      </c>
      <c r="Z81" s="175"/>
      <c r="AA81" s="177"/>
      <c r="AB81" s="183"/>
      <c r="AC81" s="183"/>
    </row>
    <row r="82" spans="1:29" ht="32.25" customHeight="1" thickBot="1">
      <c r="A82" s="105" t="s">
        <v>91</v>
      </c>
      <c r="B82" s="47">
        <v>951</v>
      </c>
      <c r="C82" s="48"/>
      <c r="D82" s="48" t="s">
        <v>150</v>
      </c>
      <c r="E82" s="78">
        <v>9090.473</v>
      </c>
      <c r="F82" s="116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8"/>
      <c r="W82" s="119"/>
      <c r="X82" s="78">
        <v>9090.473</v>
      </c>
      <c r="Y82" s="113">
        <f t="shared" si="3"/>
        <v>100</v>
      </c>
      <c r="Z82" s="175"/>
      <c r="AA82" s="177"/>
      <c r="AB82" s="183"/>
      <c r="AC82" s="183"/>
    </row>
    <row r="83" spans="1:29" ht="66.75" customHeight="1" thickBot="1">
      <c r="A83" s="105" t="s">
        <v>277</v>
      </c>
      <c r="B83" s="47">
        <v>951</v>
      </c>
      <c r="C83" s="48"/>
      <c r="D83" s="48" t="s">
        <v>276</v>
      </c>
      <c r="E83" s="78">
        <v>2272.618</v>
      </c>
      <c r="F83" s="116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8"/>
      <c r="W83" s="119"/>
      <c r="X83" s="78">
        <v>2272.618</v>
      </c>
      <c r="Y83" s="113">
        <f t="shared" si="3"/>
        <v>100</v>
      </c>
      <c r="Z83" s="175"/>
      <c r="AA83" s="177"/>
      <c r="AB83" s="183"/>
      <c r="AC83" s="183"/>
    </row>
    <row r="84" spans="1:29" ht="32.25" thickBot="1">
      <c r="A84" s="71" t="s">
        <v>237</v>
      </c>
      <c r="B84" s="13">
        <v>951</v>
      </c>
      <c r="C84" s="9"/>
      <c r="D84" s="9" t="s">
        <v>151</v>
      </c>
      <c r="E84" s="79">
        <f>E85</f>
        <v>90</v>
      </c>
      <c r="F84" s="116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8"/>
      <c r="W84" s="119"/>
      <c r="X84" s="79">
        <f>X85</f>
        <v>90</v>
      </c>
      <c r="Y84" s="113">
        <f t="shared" si="3"/>
        <v>100</v>
      </c>
      <c r="Z84" s="175"/>
      <c r="AB84" s="183"/>
      <c r="AC84" s="183"/>
    </row>
    <row r="85" spans="1:29" ht="16.5" thickBot="1">
      <c r="A85" s="101" t="s">
        <v>18</v>
      </c>
      <c r="B85" s="102">
        <v>951</v>
      </c>
      <c r="C85" s="103"/>
      <c r="D85" s="102" t="s">
        <v>151</v>
      </c>
      <c r="E85" s="104">
        <f>E86</f>
        <v>90</v>
      </c>
      <c r="F85" s="116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8"/>
      <c r="W85" s="119"/>
      <c r="X85" s="104">
        <f>X86</f>
        <v>90</v>
      </c>
      <c r="Y85" s="113">
        <f t="shared" si="3"/>
        <v>100</v>
      </c>
      <c r="Z85" s="175"/>
      <c r="AB85" s="183"/>
      <c r="AC85" s="183"/>
    </row>
    <row r="86" spans="1:29" ht="33.75" customHeight="1" thickBot="1">
      <c r="A86" s="50" t="s">
        <v>51</v>
      </c>
      <c r="B86" s="47">
        <v>951</v>
      </c>
      <c r="C86" s="48"/>
      <c r="D86" s="48" t="s">
        <v>152</v>
      </c>
      <c r="E86" s="78">
        <v>90</v>
      </c>
      <c r="F86" s="116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8"/>
      <c r="W86" s="119"/>
      <c r="X86" s="78">
        <v>90</v>
      </c>
      <c r="Y86" s="113">
        <f t="shared" si="3"/>
        <v>100</v>
      </c>
      <c r="Z86" s="175"/>
      <c r="AA86" s="177"/>
      <c r="AB86" s="183"/>
      <c r="AC86" s="183"/>
    </row>
    <row r="87" spans="1:29" ht="32.25" thickBot="1">
      <c r="A87" s="71" t="s">
        <v>238</v>
      </c>
      <c r="B87" s="13">
        <v>951</v>
      </c>
      <c r="C87" s="9"/>
      <c r="D87" s="9" t="s">
        <v>153</v>
      </c>
      <c r="E87" s="79">
        <f>E88</f>
        <v>17</v>
      </c>
      <c r="F87" s="116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8"/>
      <c r="W87" s="119"/>
      <c r="X87" s="79">
        <f>X88</f>
        <v>17</v>
      </c>
      <c r="Y87" s="113">
        <f t="shared" si="3"/>
        <v>100</v>
      </c>
      <c r="Z87" s="175"/>
      <c r="AB87" s="183"/>
      <c r="AC87" s="183"/>
    </row>
    <row r="88" spans="1:29" ht="16.5" thickBot="1">
      <c r="A88" s="101" t="s">
        <v>18</v>
      </c>
      <c r="B88" s="102">
        <v>951</v>
      </c>
      <c r="C88" s="103"/>
      <c r="D88" s="102" t="s">
        <v>153</v>
      </c>
      <c r="E88" s="104">
        <f>E89</f>
        <v>17</v>
      </c>
      <c r="F88" s="116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/>
      <c r="X88" s="104">
        <f>X89</f>
        <v>17</v>
      </c>
      <c r="Y88" s="113">
        <f t="shared" si="3"/>
        <v>100</v>
      </c>
      <c r="Z88" s="175"/>
      <c r="AB88" s="183"/>
      <c r="AC88" s="183"/>
    </row>
    <row r="89" spans="1:29" ht="32.25" thickBot="1">
      <c r="A89" s="50" t="s">
        <v>52</v>
      </c>
      <c r="B89" s="47">
        <v>951</v>
      </c>
      <c r="C89" s="48"/>
      <c r="D89" s="48" t="s">
        <v>154</v>
      </c>
      <c r="E89" s="78">
        <v>17</v>
      </c>
      <c r="F89" s="116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/>
      <c r="X89" s="78">
        <v>17</v>
      </c>
      <c r="Y89" s="113">
        <f t="shared" si="3"/>
        <v>100</v>
      </c>
      <c r="Z89" s="175"/>
      <c r="AA89" s="177"/>
      <c r="AB89" s="183"/>
      <c r="AC89" s="183"/>
    </row>
    <row r="90" spans="1:29" ht="32.25" thickBot="1">
      <c r="A90" s="8" t="s">
        <v>227</v>
      </c>
      <c r="B90" s="13">
        <v>951</v>
      </c>
      <c r="C90" s="9"/>
      <c r="D90" s="9" t="s">
        <v>155</v>
      </c>
      <c r="E90" s="79">
        <f>E91</f>
        <v>0</v>
      </c>
      <c r="F90" s="116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8"/>
      <c r="W90" s="119"/>
      <c r="X90" s="79">
        <f>X91</f>
        <v>0</v>
      </c>
      <c r="Y90" s="113">
        <v>0</v>
      </c>
      <c r="Z90" s="175"/>
      <c r="AB90" s="183"/>
      <c r="AC90" s="183"/>
    </row>
    <row r="91" spans="1:29" ht="16.5" thickBot="1">
      <c r="A91" s="101" t="s">
        <v>18</v>
      </c>
      <c r="B91" s="102">
        <v>951</v>
      </c>
      <c r="C91" s="103"/>
      <c r="D91" s="102" t="s">
        <v>155</v>
      </c>
      <c r="E91" s="104">
        <f>E92</f>
        <v>0</v>
      </c>
      <c r="F91" s="116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119"/>
      <c r="X91" s="104">
        <f>X92</f>
        <v>0</v>
      </c>
      <c r="Y91" s="113">
        <v>0</v>
      </c>
      <c r="Z91" s="175"/>
      <c r="AB91" s="183"/>
      <c r="AC91" s="183"/>
    </row>
    <row r="92" spans="1:29" ht="34.5" customHeight="1" thickBot="1">
      <c r="A92" s="50" t="s">
        <v>53</v>
      </c>
      <c r="B92" s="47">
        <v>951</v>
      </c>
      <c r="C92" s="48"/>
      <c r="D92" s="48" t="s">
        <v>156</v>
      </c>
      <c r="E92" s="78">
        <v>0</v>
      </c>
      <c r="F92" s="116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119"/>
      <c r="X92" s="78">
        <v>0</v>
      </c>
      <c r="Y92" s="113">
        <v>0</v>
      </c>
      <c r="Z92" s="175"/>
      <c r="AA92" s="169"/>
      <c r="AB92" s="183"/>
      <c r="AC92" s="183"/>
    </row>
    <row r="93" spans="1:29" ht="36.75" customHeight="1" thickBot="1">
      <c r="A93" s="52" t="s">
        <v>228</v>
      </c>
      <c r="B93" s="14">
        <v>951</v>
      </c>
      <c r="C93" s="9"/>
      <c r="D93" s="9" t="s">
        <v>157</v>
      </c>
      <c r="E93" s="79">
        <f>E94</f>
        <v>150</v>
      </c>
      <c r="F93" s="116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119"/>
      <c r="X93" s="79">
        <f>X94</f>
        <v>150</v>
      </c>
      <c r="Y93" s="113">
        <f t="shared" si="3"/>
        <v>100</v>
      </c>
      <c r="Z93" s="175"/>
      <c r="AB93" s="183"/>
      <c r="AC93" s="183"/>
    </row>
    <row r="94" spans="1:29" ht="22.5" customHeight="1" thickBot="1">
      <c r="A94" s="101" t="s">
        <v>18</v>
      </c>
      <c r="B94" s="102">
        <v>951</v>
      </c>
      <c r="C94" s="103"/>
      <c r="D94" s="102" t="s">
        <v>157</v>
      </c>
      <c r="E94" s="104">
        <f>E95</f>
        <v>150</v>
      </c>
      <c r="F94" s="116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119"/>
      <c r="X94" s="104">
        <f>X95</f>
        <v>150</v>
      </c>
      <c r="Y94" s="113">
        <f t="shared" si="3"/>
        <v>100</v>
      </c>
      <c r="Z94" s="175"/>
      <c r="AB94" s="183"/>
      <c r="AC94" s="183"/>
    </row>
    <row r="95" spans="1:29" ht="34.5" customHeight="1" thickBot="1">
      <c r="A95" s="50" t="s">
        <v>56</v>
      </c>
      <c r="B95" s="47">
        <v>951</v>
      </c>
      <c r="C95" s="48"/>
      <c r="D95" s="48" t="s">
        <v>158</v>
      </c>
      <c r="E95" s="78">
        <v>150</v>
      </c>
      <c r="F95" s="116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19"/>
      <c r="X95" s="78">
        <v>150</v>
      </c>
      <c r="Y95" s="113">
        <f t="shared" si="3"/>
        <v>100</v>
      </c>
      <c r="Z95" s="175"/>
      <c r="AA95" s="171"/>
      <c r="AB95" s="183"/>
      <c r="AC95" s="183"/>
    </row>
    <row r="96" spans="1:29" ht="32.25" thickBot="1">
      <c r="A96" s="11" t="s">
        <v>229</v>
      </c>
      <c r="B96" s="13">
        <v>951</v>
      </c>
      <c r="C96" s="10"/>
      <c r="D96" s="9" t="s">
        <v>159</v>
      </c>
      <c r="E96" s="79">
        <f>E97</f>
        <v>19455</v>
      </c>
      <c r="F96" s="116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8"/>
      <c r="W96" s="119"/>
      <c r="X96" s="79">
        <f>X97</f>
        <v>23999.092</v>
      </c>
      <c r="Y96" s="113">
        <f t="shared" si="3"/>
        <v>123.35693652017477</v>
      </c>
      <c r="Z96" s="175"/>
      <c r="AB96" s="183"/>
      <c r="AC96" s="183"/>
    </row>
    <row r="97" spans="1:29" ht="16.5" thickBot="1">
      <c r="A97" s="101" t="s">
        <v>18</v>
      </c>
      <c r="B97" s="102">
        <v>951</v>
      </c>
      <c r="C97" s="103"/>
      <c r="D97" s="102" t="s">
        <v>159</v>
      </c>
      <c r="E97" s="104">
        <f>E98+E102</f>
        <v>19455</v>
      </c>
      <c r="F97" s="116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19"/>
      <c r="X97" s="104">
        <f>X98+X102</f>
        <v>23999.092</v>
      </c>
      <c r="Y97" s="113">
        <f t="shared" si="3"/>
        <v>123.35693652017477</v>
      </c>
      <c r="Z97" s="175"/>
      <c r="AB97" s="183"/>
      <c r="AC97" s="183"/>
    </row>
    <row r="98" spans="1:29" ht="16.5" thickBot="1">
      <c r="A98" s="5" t="s">
        <v>28</v>
      </c>
      <c r="B98" s="15">
        <v>951</v>
      </c>
      <c r="C98" s="6"/>
      <c r="D98" s="6" t="s">
        <v>160</v>
      </c>
      <c r="E98" s="84">
        <f>E99+E100+E101</f>
        <v>55</v>
      </c>
      <c r="F98" s="116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8"/>
      <c r="W98" s="119"/>
      <c r="X98" s="84">
        <f>X99+X100+X101</f>
        <v>55</v>
      </c>
      <c r="Y98" s="113">
        <f t="shared" si="3"/>
        <v>100</v>
      </c>
      <c r="Z98" s="175"/>
      <c r="AB98" s="183"/>
      <c r="AC98" s="183"/>
    </row>
    <row r="99" spans="1:29" ht="32.25" thickBot="1">
      <c r="A99" s="50" t="s">
        <v>47</v>
      </c>
      <c r="B99" s="47">
        <v>951</v>
      </c>
      <c r="C99" s="48"/>
      <c r="D99" s="48" t="s">
        <v>161</v>
      </c>
      <c r="E99" s="78">
        <v>55</v>
      </c>
      <c r="F99" s="116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8"/>
      <c r="W99" s="119"/>
      <c r="X99" s="78">
        <v>55</v>
      </c>
      <c r="Y99" s="113">
        <f t="shared" si="3"/>
        <v>100</v>
      </c>
      <c r="Z99" s="175"/>
      <c r="AA99" s="177"/>
      <c r="AB99" s="183"/>
      <c r="AC99" s="183"/>
    </row>
    <row r="100" spans="1:29" ht="63.75" thickBot="1">
      <c r="A100" s="50" t="s">
        <v>278</v>
      </c>
      <c r="B100" s="47">
        <v>951</v>
      </c>
      <c r="C100" s="48"/>
      <c r="D100" s="48" t="s">
        <v>279</v>
      </c>
      <c r="E100" s="78">
        <v>0</v>
      </c>
      <c r="F100" s="116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  <c r="W100" s="119"/>
      <c r="X100" s="78">
        <v>0</v>
      </c>
      <c r="Y100" s="113">
        <v>0</v>
      </c>
      <c r="Z100" s="175"/>
      <c r="AA100" s="169"/>
      <c r="AB100" s="183"/>
      <c r="AC100" s="183"/>
    </row>
    <row r="101" spans="1:29" ht="63.75" thickBot="1">
      <c r="A101" s="50" t="s">
        <v>281</v>
      </c>
      <c r="B101" s="47">
        <v>951</v>
      </c>
      <c r="C101" s="48"/>
      <c r="D101" s="48" t="s">
        <v>280</v>
      </c>
      <c r="E101" s="78">
        <v>0</v>
      </c>
      <c r="F101" s="116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8"/>
      <c r="W101" s="119"/>
      <c r="X101" s="78">
        <v>0</v>
      </c>
      <c r="Y101" s="113">
        <v>0</v>
      </c>
      <c r="Z101" s="175"/>
      <c r="AA101" s="169"/>
      <c r="AB101" s="183"/>
      <c r="AC101" s="183"/>
    </row>
    <row r="102" spans="1:29" ht="19.5" customHeight="1" thickBot="1">
      <c r="A102" s="43" t="s">
        <v>48</v>
      </c>
      <c r="B102" s="15">
        <v>951</v>
      </c>
      <c r="C102" s="6"/>
      <c r="D102" s="6" t="s">
        <v>162</v>
      </c>
      <c r="E102" s="84">
        <f>SUM(E103:E107)</f>
        <v>19400</v>
      </c>
      <c r="F102" s="116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8"/>
      <c r="W102" s="119"/>
      <c r="X102" s="84">
        <f>SUM(X103:X107)</f>
        <v>23944.092</v>
      </c>
      <c r="Y102" s="113">
        <f t="shared" si="3"/>
        <v>123.42315463917527</v>
      </c>
      <c r="Z102" s="175"/>
      <c r="AB102" s="183"/>
      <c r="AC102" s="183"/>
    </row>
    <row r="103" spans="1:29" ht="32.25" thickBot="1">
      <c r="A103" s="46" t="s">
        <v>49</v>
      </c>
      <c r="B103" s="47">
        <v>951</v>
      </c>
      <c r="C103" s="48"/>
      <c r="D103" s="48" t="s">
        <v>163</v>
      </c>
      <c r="E103" s="78">
        <v>11400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119"/>
      <c r="X103" s="78">
        <v>14724.682</v>
      </c>
      <c r="Y103" s="113">
        <f t="shared" si="3"/>
        <v>129.16387719298245</v>
      </c>
      <c r="Z103" s="175"/>
      <c r="AA103" s="177"/>
      <c r="AB103" s="183"/>
      <c r="AC103" s="183"/>
    </row>
    <row r="104" spans="1:29" ht="16.5" thickBot="1">
      <c r="A104" s="50" t="s">
        <v>106</v>
      </c>
      <c r="B104" s="47">
        <v>951</v>
      </c>
      <c r="C104" s="48"/>
      <c r="D104" s="48" t="s">
        <v>164</v>
      </c>
      <c r="E104" s="78">
        <v>0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119"/>
      <c r="X104" s="78">
        <v>0</v>
      </c>
      <c r="Y104" s="113">
        <v>0</v>
      </c>
      <c r="Z104" s="175"/>
      <c r="AB104" s="183"/>
      <c r="AC104" s="183"/>
    </row>
    <row r="105" spans="1:29" ht="32.25" thickBot="1">
      <c r="A105" s="46" t="s">
        <v>50</v>
      </c>
      <c r="B105" s="47">
        <v>951</v>
      </c>
      <c r="C105" s="48"/>
      <c r="D105" s="48" t="s">
        <v>165</v>
      </c>
      <c r="E105" s="78">
        <v>8000</v>
      </c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8"/>
      <c r="W105" s="119"/>
      <c r="X105" s="78">
        <v>9219.41</v>
      </c>
      <c r="Y105" s="113">
        <f t="shared" si="3"/>
        <v>115.242625</v>
      </c>
      <c r="Z105" s="175"/>
      <c r="AA105" s="177"/>
      <c r="AB105" s="183"/>
      <c r="AC105" s="183"/>
    </row>
    <row r="106" spans="1:26" ht="32.25" thickBot="1">
      <c r="A106" s="46" t="s">
        <v>215</v>
      </c>
      <c r="B106" s="47">
        <v>951</v>
      </c>
      <c r="C106" s="48"/>
      <c r="D106" s="48" t="s">
        <v>216</v>
      </c>
      <c r="E106" s="78">
        <v>0</v>
      </c>
      <c r="F106" s="11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8"/>
      <c r="W106" s="119"/>
      <c r="X106" s="78">
        <v>0</v>
      </c>
      <c r="Y106" s="113">
        <v>0</v>
      </c>
      <c r="Z106" s="175"/>
    </row>
    <row r="107" spans="1:26" ht="16.5" thickBot="1">
      <c r="A107" s="93" t="s">
        <v>109</v>
      </c>
      <c r="B107" s="47">
        <v>951</v>
      </c>
      <c r="C107" s="48"/>
      <c r="D107" s="48" t="s">
        <v>166</v>
      </c>
      <c r="E107" s="78">
        <v>0</v>
      </c>
      <c r="F107" s="116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8"/>
      <c r="W107" s="119"/>
      <c r="X107" s="78">
        <v>0</v>
      </c>
      <c r="Y107" s="113">
        <v>0</v>
      </c>
      <c r="Z107" s="175"/>
    </row>
    <row r="108" spans="1:26" ht="35.25" customHeight="1" thickBot="1">
      <c r="A108" s="71" t="s">
        <v>230</v>
      </c>
      <c r="B108" s="13">
        <v>951</v>
      </c>
      <c r="C108" s="9"/>
      <c r="D108" s="9" t="s">
        <v>167</v>
      </c>
      <c r="E108" s="79">
        <f>E109</f>
        <v>0</v>
      </c>
      <c r="F108" s="116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8"/>
      <c r="W108" s="119"/>
      <c r="X108" s="79">
        <f>X109</f>
        <v>0</v>
      </c>
      <c r="Y108" s="113">
        <v>0</v>
      </c>
      <c r="Z108" s="175"/>
    </row>
    <row r="109" spans="1:26" ht="16.5" thickBot="1">
      <c r="A109" s="101" t="s">
        <v>18</v>
      </c>
      <c r="B109" s="102">
        <v>951</v>
      </c>
      <c r="C109" s="103"/>
      <c r="D109" s="102" t="s">
        <v>167</v>
      </c>
      <c r="E109" s="104">
        <f>E110+E111</f>
        <v>0</v>
      </c>
      <c r="F109" s="116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8"/>
      <c r="W109" s="119"/>
      <c r="X109" s="104">
        <f>X110+X111</f>
        <v>0</v>
      </c>
      <c r="Y109" s="113">
        <v>0</v>
      </c>
      <c r="Z109" s="175"/>
    </row>
    <row r="110" spans="1:27" ht="34.5" customHeight="1" thickBot="1">
      <c r="A110" s="46" t="s">
        <v>39</v>
      </c>
      <c r="B110" s="47">
        <v>951</v>
      </c>
      <c r="C110" s="48"/>
      <c r="D110" s="48" t="s">
        <v>168</v>
      </c>
      <c r="E110" s="78">
        <v>0</v>
      </c>
      <c r="F110" s="116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8"/>
      <c r="W110" s="119"/>
      <c r="X110" s="78">
        <v>0</v>
      </c>
      <c r="Y110" s="113">
        <v>0</v>
      </c>
      <c r="Z110" s="175"/>
      <c r="AA110" s="169"/>
    </row>
    <row r="111" spans="1:27" ht="34.5" customHeight="1" thickBot="1">
      <c r="A111" s="46" t="s">
        <v>234</v>
      </c>
      <c r="B111" s="47">
        <v>951</v>
      </c>
      <c r="C111" s="48"/>
      <c r="D111" s="48" t="s">
        <v>233</v>
      </c>
      <c r="E111" s="78">
        <v>0</v>
      </c>
      <c r="F111" s="116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8"/>
      <c r="W111" s="119"/>
      <c r="X111" s="78">
        <v>0</v>
      </c>
      <c r="Y111" s="113">
        <v>0</v>
      </c>
      <c r="Z111" s="175"/>
      <c r="AA111" s="169"/>
    </row>
    <row r="112" spans="1:26" ht="49.5" customHeight="1" thickBot="1">
      <c r="A112" s="71" t="s">
        <v>231</v>
      </c>
      <c r="B112" s="13">
        <v>951</v>
      </c>
      <c r="C112" s="9"/>
      <c r="D112" s="9" t="s">
        <v>169</v>
      </c>
      <c r="E112" s="79">
        <f>E113</f>
        <v>17579.13961</v>
      </c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  <c r="W112" s="56"/>
      <c r="X112" s="79">
        <f>X113</f>
        <v>17272.49261</v>
      </c>
      <c r="Y112" s="113">
        <f t="shared" si="3"/>
        <v>98.255619974566</v>
      </c>
      <c r="Z112" s="175"/>
    </row>
    <row r="113" spans="1:26" ht="25.5" customHeight="1" thickBot="1">
      <c r="A113" s="101" t="s">
        <v>18</v>
      </c>
      <c r="B113" s="69">
        <v>951</v>
      </c>
      <c r="C113" s="70"/>
      <c r="D113" s="70" t="s">
        <v>169</v>
      </c>
      <c r="E113" s="92">
        <f>E114+E115+E116+E117+E118+E119</f>
        <v>17579.13961</v>
      </c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  <c r="W113" s="56"/>
      <c r="X113" s="92">
        <f>X114+X115+X116+X117+X118+X119</f>
        <v>17272.49261</v>
      </c>
      <c r="Y113" s="113">
        <f t="shared" si="3"/>
        <v>98.255619974566</v>
      </c>
      <c r="Z113" s="175"/>
    </row>
    <row r="114" spans="1:29" ht="34.5" customHeight="1" thickBot="1">
      <c r="A114" s="46" t="s">
        <v>96</v>
      </c>
      <c r="B114" s="47">
        <v>951</v>
      </c>
      <c r="C114" s="48"/>
      <c r="D114" s="48" t="s">
        <v>169</v>
      </c>
      <c r="E114" s="78">
        <v>3577.528</v>
      </c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5"/>
      <c r="W114" s="56"/>
      <c r="X114" s="78">
        <v>3572.798</v>
      </c>
      <c r="Y114" s="113">
        <f t="shared" si="3"/>
        <v>99.86778580069814</v>
      </c>
      <c r="Z114" s="175"/>
      <c r="AA114" s="171"/>
      <c r="AB114" s="184"/>
      <c r="AC114" s="184"/>
    </row>
    <row r="115" spans="1:29" ht="36.75" customHeight="1" thickBot="1">
      <c r="A115" s="46" t="s">
        <v>108</v>
      </c>
      <c r="B115" s="47">
        <v>951</v>
      </c>
      <c r="C115" s="48"/>
      <c r="D115" s="48" t="s">
        <v>170</v>
      </c>
      <c r="E115" s="78">
        <v>364.023</v>
      </c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/>
      <c r="W115" s="56"/>
      <c r="X115" s="78">
        <v>62.106</v>
      </c>
      <c r="Y115" s="113">
        <f t="shared" si="3"/>
        <v>17.061009881243766</v>
      </c>
      <c r="Z115" s="175"/>
      <c r="AA115" s="171"/>
      <c r="AB115" s="184"/>
      <c r="AC115" s="184"/>
    </row>
    <row r="116" spans="1:29" ht="51" customHeight="1" thickBot="1">
      <c r="A116" s="46" t="s">
        <v>282</v>
      </c>
      <c r="B116" s="47">
        <v>951</v>
      </c>
      <c r="C116" s="48"/>
      <c r="D116" s="48" t="s">
        <v>283</v>
      </c>
      <c r="E116" s="78">
        <v>535.454</v>
      </c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5"/>
      <c r="W116" s="56"/>
      <c r="X116" s="78">
        <v>535.454</v>
      </c>
      <c r="Y116" s="113">
        <f t="shared" si="3"/>
        <v>100</v>
      </c>
      <c r="Z116" s="175"/>
      <c r="AA116" s="177"/>
      <c r="AB116" s="184"/>
      <c r="AC116" s="184"/>
    </row>
    <row r="117" spans="1:29" ht="50.25" customHeight="1" thickBot="1">
      <c r="A117" s="46" t="s">
        <v>285</v>
      </c>
      <c r="B117" s="47">
        <v>951</v>
      </c>
      <c r="C117" s="48"/>
      <c r="D117" s="48" t="s">
        <v>284</v>
      </c>
      <c r="E117" s="78">
        <v>10374.616</v>
      </c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5"/>
      <c r="W117" s="56"/>
      <c r="X117" s="78">
        <v>10374.616</v>
      </c>
      <c r="Y117" s="113">
        <f t="shared" si="3"/>
        <v>100</v>
      </c>
      <c r="Z117" s="175"/>
      <c r="AA117" s="177"/>
      <c r="AB117" s="184"/>
      <c r="AC117" s="184"/>
    </row>
    <row r="118" spans="1:29" ht="38.25" customHeight="1" thickBot="1">
      <c r="A118" s="46" t="s">
        <v>287</v>
      </c>
      <c r="B118" s="47">
        <v>951</v>
      </c>
      <c r="C118" s="48"/>
      <c r="D118" s="48" t="s">
        <v>286</v>
      </c>
      <c r="E118" s="78">
        <v>133.86361</v>
      </c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/>
      <c r="W118" s="56"/>
      <c r="X118" s="78">
        <v>133.86361</v>
      </c>
      <c r="Y118" s="113">
        <f t="shared" si="3"/>
        <v>100</v>
      </c>
      <c r="Z118" s="175"/>
      <c r="AA118" s="177"/>
      <c r="AB118" s="184"/>
      <c r="AC118" s="184"/>
    </row>
    <row r="119" spans="1:29" ht="48" customHeight="1" thickBot="1">
      <c r="A119" s="46" t="s">
        <v>289</v>
      </c>
      <c r="B119" s="47">
        <v>951</v>
      </c>
      <c r="C119" s="48"/>
      <c r="D119" s="48" t="s">
        <v>288</v>
      </c>
      <c r="E119" s="78">
        <v>2593.655</v>
      </c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5"/>
      <c r="W119" s="56"/>
      <c r="X119" s="78">
        <v>2593.655</v>
      </c>
      <c r="Y119" s="113">
        <f t="shared" si="3"/>
        <v>100</v>
      </c>
      <c r="Z119" s="175"/>
      <c r="AA119" s="177"/>
      <c r="AB119" s="184"/>
      <c r="AC119" s="184"/>
    </row>
    <row r="120" spans="1:29" ht="48.75" customHeight="1" thickBot="1">
      <c r="A120" s="71" t="s">
        <v>232</v>
      </c>
      <c r="B120" s="13">
        <v>951</v>
      </c>
      <c r="C120" s="9"/>
      <c r="D120" s="9" t="s">
        <v>183</v>
      </c>
      <c r="E120" s="79">
        <f>E121</f>
        <v>11560.601999999999</v>
      </c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/>
      <c r="W120" s="56"/>
      <c r="X120" s="79">
        <f>X121</f>
        <v>11560.601999999999</v>
      </c>
      <c r="Y120" s="113">
        <f t="shared" si="3"/>
        <v>100</v>
      </c>
      <c r="Z120" s="175"/>
      <c r="AB120" s="184"/>
      <c r="AC120" s="184"/>
    </row>
    <row r="121" spans="1:29" ht="38.25" customHeight="1" thickBot="1">
      <c r="A121" s="101" t="s">
        <v>18</v>
      </c>
      <c r="B121" s="69">
        <v>951</v>
      </c>
      <c r="C121" s="70"/>
      <c r="D121" s="70" t="s">
        <v>183</v>
      </c>
      <c r="E121" s="92">
        <f>E124+E122+E123+E125</f>
        <v>11560.601999999999</v>
      </c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/>
      <c r="W121" s="56"/>
      <c r="X121" s="92">
        <f>X124+X122+X123+X125</f>
        <v>11560.601999999999</v>
      </c>
      <c r="Y121" s="113">
        <f t="shared" si="3"/>
        <v>100</v>
      </c>
      <c r="Z121" s="175"/>
      <c r="AB121" s="184"/>
      <c r="AC121" s="184"/>
    </row>
    <row r="122" spans="1:29" ht="38.25" customHeight="1" thickBot="1">
      <c r="A122" s="46" t="s">
        <v>107</v>
      </c>
      <c r="B122" s="95">
        <v>951</v>
      </c>
      <c r="C122" s="96"/>
      <c r="D122" s="48" t="s">
        <v>246</v>
      </c>
      <c r="E122" s="94">
        <v>5202.271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/>
      <c r="W122" s="56"/>
      <c r="X122" s="94">
        <v>5202.271</v>
      </c>
      <c r="Y122" s="113">
        <f t="shared" si="3"/>
        <v>100</v>
      </c>
      <c r="Z122" s="175"/>
      <c r="AA122" s="177"/>
      <c r="AB122" s="184"/>
      <c r="AC122" s="184"/>
    </row>
    <row r="123" spans="1:29" ht="19.5" customHeight="1" thickBot="1">
      <c r="A123" s="50" t="s">
        <v>106</v>
      </c>
      <c r="B123" s="95">
        <v>951</v>
      </c>
      <c r="C123" s="96"/>
      <c r="D123" s="96" t="s">
        <v>204</v>
      </c>
      <c r="E123" s="94">
        <v>0</v>
      </c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/>
      <c r="W123" s="56"/>
      <c r="X123" s="94">
        <v>0</v>
      </c>
      <c r="Y123" s="113">
        <v>0</v>
      </c>
      <c r="Z123" s="175"/>
      <c r="AB123" s="184"/>
      <c r="AC123" s="184"/>
    </row>
    <row r="124" spans="1:29" ht="35.25" customHeight="1" thickBot="1">
      <c r="A124" s="46" t="s">
        <v>182</v>
      </c>
      <c r="B124" s="47">
        <v>951</v>
      </c>
      <c r="C124" s="48"/>
      <c r="D124" s="48" t="s">
        <v>203</v>
      </c>
      <c r="E124" s="78">
        <v>6358.331</v>
      </c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/>
      <c r="W124" s="56"/>
      <c r="X124" s="78">
        <v>6358.331</v>
      </c>
      <c r="Y124" s="113">
        <f t="shared" si="3"/>
        <v>100</v>
      </c>
      <c r="Z124" s="175"/>
      <c r="AA124" s="177"/>
      <c r="AB124" s="184"/>
      <c r="AC124" s="184"/>
    </row>
    <row r="125" spans="1:29" ht="17.25" customHeight="1" thickBot="1">
      <c r="A125" s="46" t="s">
        <v>207</v>
      </c>
      <c r="B125" s="47">
        <v>952</v>
      </c>
      <c r="C125" s="48"/>
      <c r="D125" s="48" t="s">
        <v>206</v>
      </c>
      <c r="E125" s="78">
        <v>0</v>
      </c>
      <c r="F125" s="5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/>
      <c r="W125" s="56"/>
      <c r="X125" s="78">
        <v>0</v>
      </c>
      <c r="Y125" s="113">
        <v>0</v>
      </c>
      <c r="Z125" s="175"/>
      <c r="AB125" s="184"/>
      <c r="AC125" s="184"/>
    </row>
    <row r="126" spans="1:29" ht="35.25" customHeight="1" thickBot="1">
      <c r="A126" s="71" t="s">
        <v>239</v>
      </c>
      <c r="B126" s="13">
        <v>951</v>
      </c>
      <c r="C126" s="9"/>
      <c r="D126" s="9" t="s">
        <v>240</v>
      </c>
      <c r="E126" s="79">
        <f>E127</f>
        <v>10</v>
      </c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/>
      <c r="W126" s="56"/>
      <c r="X126" s="79">
        <f>X127</f>
        <v>10</v>
      </c>
      <c r="Y126" s="113">
        <f t="shared" si="3"/>
        <v>100</v>
      </c>
      <c r="Z126" s="175"/>
      <c r="AB126" s="184"/>
      <c r="AC126" s="184"/>
    </row>
    <row r="127" spans="1:29" ht="17.25" customHeight="1" thickBot="1">
      <c r="A127" s="101" t="s">
        <v>18</v>
      </c>
      <c r="B127" s="69">
        <v>951</v>
      </c>
      <c r="C127" s="70"/>
      <c r="D127" s="70" t="s">
        <v>241</v>
      </c>
      <c r="E127" s="92">
        <f>E128+E129</f>
        <v>10</v>
      </c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/>
      <c r="W127" s="56"/>
      <c r="X127" s="92">
        <f>X128+X129</f>
        <v>10</v>
      </c>
      <c r="Y127" s="113">
        <f t="shared" si="3"/>
        <v>100</v>
      </c>
      <c r="Z127" s="175"/>
      <c r="AB127" s="184"/>
      <c r="AC127" s="184"/>
    </row>
    <row r="128" spans="1:29" ht="17.25" customHeight="1" thickBot="1">
      <c r="A128" s="46" t="s">
        <v>107</v>
      </c>
      <c r="B128" s="95">
        <v>951</v>
      </c>
      <c r="C128" s="96"/>
      <c r="D128" s="96" t="s">
        <v>241</v>
      </c>
      <c r="E128" s="94">
        <v>0</v>
      </c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/>
      <c r="W128" s="56"/>
      <c r="X128" s="94">
        <v>0</v>
      </c>
      <c r="Y128" s="113">
        <v>0</v>
      </c>
      <c r="Z128" s="175"/>
      <c r="AA128" s="172"/>
      <c r="AB128" s="184"/>
      <c r="AC128" s="184"/>
    </row>
    <row r="129" spans="1:29" ht="17.25" customHeight="1" thickBot="1">
      <c r="A129" s="50" t="s">
        <v>106</v>
      </c>
      <c r="B129" s="95">
        <v>953</v>
      </c>
      <c r="C129" s="96"/>
      <c r="D129" s="96" t="s">
        <v>242</v>
      </c>
      <c r="E129" s="94">
        <v>10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/>
      <c r="W129" s="56"/>
      <c r="X129" s="94">
        <v>10</v>
      </c>
      <c r="Y129" s="113">
        <f t="shared" si="3"/>
        <v>100</v>
      </c>
      <c r="Z129" s="175"/>
      <c r="AA129" s="177"/>
      <c r="AB129" s="184"/>
      <c r="AC129" s="184"/>
    </row>
    <row r="130" spans="1:29" ht="37.5" customHeight="1" thickBot="1">
      <c r="A130" s="66" t="s">
        <v>29</v>
      </c>
      <c r="B130" s="64" t="s">
        <v>2</v>
      </c>
      <c r="C130" s="106"/>
      <c r="D130" s="106" t="s">
        <v>171</v>
      </c>
      <c r="E130" s="80">
        <f>E131+E185</f>
        <v>98322.03099999996</v>
      </c>
      <c r="F130" s="5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5"/>
      <c r="W130" s="56"/>
      <c r="X130" s="80">
        <f>X131+X185</f>
        <v>94426.53899999996</v>
      </c>
      <c r="Y130" s="113">
        <f t="shared" si="3"/>
        <v>96.03802732675447</v>
      </c>
      <c r="Z130" s="175"/>
      <c r="AB130" s="184"/>
      <c r="AC130" s="184"/>
    </row>
    <row r="131" spans="1:29" ht="35.25" customHeight="1" thickBot="1">
      <c r="A131" s="101" t="s">
        <v>18</v>
      </c>
      <c r="B131" s="102">
        <v>951</v>
      </c>
      <c r="C131" s="103"/>
      <c r="D131" s="102" t="s">
        <v>171</v>
      </c>
      <c r="E131" s="81">
        <f>E132+E133+E137+E141+E144+E145+E154+E156+E160+E167+E169+E171+E173+E175+E177+E179+E181+E183+E164+E139+E143+E158+E162</f>
        <v>93582.76299999996</v>
      </c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5"/>
      <c r="W131" s="56"/>
      <c r="X131" s="81">
        <f>X132+X133+X137+X141+X144+X145+X154+X156+X160+X167+X169+X171+X173+X175+X177+X179+X181+X183+X164+X139+X143+X158+X162</f>
        <v>89687.27099999996</v>
      </c>
      <c r="Y131" s="113">
        <f t="shared" si="3"/>
        <v>95.83738300182482</v>
      </c>
      <c r="Z131" s="175"/>
      <c r="AB131" s="184"/>
      <c r="AC131" s="184"/>
    </row>
    <row r="132" spans="1:29" ht="16.5" thickBot="1">
      <c r="A132" s="158" t="s">
        <v>30</v>
      </c>
      <c r="B132" s="95">
        <v>951</v>
      </c>
      <c r="C132" s="96"/>
      <c r="D132" s="96" t="s">
        <v>172</v>
      </c>
      <c r="E132" s="94">
        <v>1985.7</v>
      </c>
      <c r="F132" s="165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7"/>
      <c r="W132" s="168"/>
      <c r="X132" s="94">
        <v>1956.403</v>
      </c>
      <c r="Y132" s="113">
        <f t="shared" si="3"/>
        <v>98.52460089640932</v>
      </c>
      <c r="Z132" s="175"/>
      <c r="AA132" s="178"/>
      <c r="AB132" s="184"/>
      <c r="AC132" s="184"/>
    </row>
    <row r="133" spans="1:29" ht="48" thickBot="1">
      <c r="A133" s="8" t="s">
        <v>5</v>
      </c>
      <c r="B133" s="13">
        <v>951</v>
      </c>
      <c r="C133" s="9"/>
      <c r="D133" s="9" t="s">
        <v>171</v>
      </c>
      <c r="E133" s="79">
        <f>E134+E135+E136</f>
        <v>3613.027</v>
      </c>
      <c r="F133" s="98" t="e">
        <f>#REF!+#REF!+F156+F158+#REF!+#REF!+#REF!+#REF!+#REF!+#REF!+#REF!+F183</f>
        <v>#REF!</v>
      </c>
      <c r="G133" s="19" t="e">
        <f>#REF!+#REF!+G156+G158+#REF!+#REF!+#REF!+#REF!+#REF!+#REF!+#REF!+G183</f>
        <v>#REF!</v>
      </c>
      <c r="H133" s="19" t="e">
        <f>#REF!+#REF!+H156+H158+#REF!+#REF!+#REF!+#REF!+#REF!+#REF!+#REF!+H183</f>
        <v>#REF!</v>
      </c>
      <c r="I133" s="19" t="e">
        <f>#REF!+#REF!+I156+I158+#REF!+#REF!+#REF!+#REF!+#REF!+#REF!+#REF!+I183</f>
        <v>#REF!</v>
      </c>
      <c r="J133" s="19" t="e">
        <f>#REF!+#REF!+J156+J158+#REF!+#REF!+#REF!+#REF!+#REF!+#REF!+#REF!+J183</f>
        <v>#REF!</v>
      </c>
      <c r="K133" s="19" t="e">
        <f>#REF!+#REF!+K156+K158+#REF!+#REF!+#REF!+#REF!+#REF!+#REF!+#REF!+K183</f>
        <v>#REF!</v>
      </c>
      <c r="L133" s="19" t="e">
        <f>#REF!+#REF!+L156+L158+#REF!+#REF!+#REF!+#REF!+#REF!+#REF!+#REF!+L183</f>
        <v>#REF!</v>
      </c>
      <c r="M133" s="19" t="e">
        <f>#REF!+#REF!+M156+M158+#REF!+#REF!+#REF!+#REF!+#REF!+#REF!+#REF!+M183</f>
        <v>#REF!</v>
      </c>
      <c r="N133" s="19" t="e">
        <f>#REF!+#REF!+N156+N158+#REF!+#REF!+#REF!+#REF!+#REF!+#REF!+#REF!+N183</f>
        <v>#REF!</v>
      </c>
      <c r="O133" s="19" t="e">
        <f>#REF!+#REF!+O156+O158+#REF!+#REF!+#REF!+#REF!+#REF!+#REF!+#REF!+O183</f>
        <v>#REF!</v>
      </c>
      <c r="P133" s="19" t="e">
        <f>#REF!+#REF!+P156+P158+#REF!+#REF!+#REF!+#REF!+#REF!+#REF!+#REF!+P183</f>
        <v>#REF!</v>
      </c>
      <c r="Q133" s="19" t="e">
        <f>#REF!+#REF!+Q156+Q158+#REF!+#REF!+#REF!+#REF!+#REF!+#REF!+#REF!+Q183</f>
        <v>#REF!</v>
      </c>
      <c r="R133" s="19" t="e">
        <f>#REF!+#REF!+R156+R158+#REF!+#REF!+#REF!+#REF!+#REF!+#REF!+#REF!+R183</f>
        <v>#REF!</v>
      </c>
      <c r="S133" s="19" t="e">
        <f>#REF!+#REF!+S156+S158+#REF!+#REF!+#REF!+#REF!+#REF!+#REF!+#REF!+S183</f>
        <v>#REF!</v>
      </c>
      <c r="T133" s="19" t="e">
        <f>#REF!+#REF!+T156+T158+#REF!+#REF!+#REF!+#REF!+#REF!+#REF!+#REF!+T183</f>
        <v>#REF!</v>
      </c>
      <c r="U133" s="19" t="e">
        <f>#REF!+#REF!+U156+U158+#REF!+#REF!+#REF!+#REF!+#REF!+#REF!+#REF!+U183</f>
        <v>#REF!</v>
      </c>
      <c r="V133" s="37" t="e">
        <f>#REF!+#REF!+V156+V158+#REF!+#REF!+#REF!+#REF!+#REF!+#REF!+#REF!+V183</f>
        <v>#REF!</v>
      </c>
      <c r="W133" s="36" t="e">
        <f>V133/E131*100</f>
        <v>#REF!</v>
      </c>
      <c r="X133" s="79">
        <f>X134+X135+X136</f>
        <v>3558.829</v>
      </c>
      <c r="Y133" s="113">
        <f t="shared" si="3"/>
        <v>98.49992817656774</v>
      </c>
      <c r="Z133" s="175"/>
      <c r="AB133" s="184"/>
      <c r="AC133" s="184"/>
    </row>
    <row r="134" spans="1:29" ht="20.25" customHeight="1" outlineLevel="3" thickBot="1">
      <c r="A134" s="67" t="s">
        <v>92</v>
      </c>
      <c r="B134" s="68">
        <v>951</v>
      </c>
      <c r="C134" s="48"/>
      <c r="D134" s="48" t="s">
        <v>173</v>
      </c>
      <c r="E134" s="78">
        <v>1917.7</v>
      </c>
      <c r="F134" s="99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38"/>
      <c r="W134" s="36"/>
      <c r="X134" s="78">
        <v>1877.912</v>
      </c>
      <c r="Y134" s="113">
        <f t="shared" si="3"/>
        <v>97.92522292329353</v>
      </c>
      <c r="Z134" s="175"/>
      <c r="AA134" s="173"/>
      <c r="AB134" s="184"/>
      <c r="AC134" s="184"/>
    </row>
    <row r="135" spans="1:29" ht="18.75" customHeight="1" outlineLevel="6" thickBot="1">
      <c r="A135" s="46" t="s">
        <v>93</v>
      </c>
      <c r="B135" s="47">
        <v>951</v>
      </c>
      <c r="C135" s="48"/>
      <c r="D135" s="48" t="s">
        <v>174</v>
      </c>
      <c r="E135" s="78">
        <v>1695.3</v>
      </c>
      <c r="F135" s="100" t="e">
        <f>#REF!</f>
        <v>#REF!</v>
      </c>
      <c r="G135" s="20" t="e">
        <f>#REF!</f>
        <v>#REF!</v>
      </c>
      <c r="H135" s="20" t="e">
        <f>#REF!</f>
        <v>#REF!</v>
      </c>
      <c r="I135" s="20" t="e">
        <f>#REF!</f>
        <v>#REF!</v>
      </c>
      <c r="J135" s="20" t="e">
        <f>#REF!</f>
        <v>#REF!</v>
      </c>
      <c r="K135" s="20" t="e">
        <f>#REF!</f>
        <v>#REF!</v>
      </c>
      <c r="L135" s="20" t="e">
        <f>#REF!</f>
        <v>#REF!</v>
      </c>
      <c r="M135" s="20" t="e">
        <f>#REF!</f>
        <v>#REF!</v>
      </c>
      <c r="N135" s="20" t="e">
        <f>#REF!</f>
        <v>#REF!</v>
      </c>
      <c r="O135" s="20" t="e">
        <f>#REF!</f>
        <v>#REF!</v>
      </c>
      <c r="P135" s="20" t="e">
        <f>#REF!</f>
        <v>#REF!</v>
      </c>
      <c r="Q135" s="20" t="e">
        <f>#REF!</f>
        <v>#REF!</v>
      </c>
      <c r="R135" s="20" t="e">
        <f>#REF!</f>
        <v>#REF!</v>
      </c>
      <c r="S135" s="20" t="e">
        <f>#REF!</f>
        <v>#REF!</v>
      </c>
      <c r="T135" s="20" t="e">
        <f>#REF!</f>
        <v>#REF!</v>
      </c>
      <c r="U135" s="20" t="e">
        <f>#REF!</f>
        <v>#REF!</v>
      </c>
      <c r="V135" s="40" t="e">
        <f>#REF!</f>
        <v>#REF!</v>
      </c>
      <c r="W135" s="36" t="e">
        <f>V135/E134*100</f>
        <v>#REF!</v>
      </c>
      <c r="X135" s="78">
        <v>1680.89</v>
      </c>
      <c r="Y135" s="113">
        <f t="shared" si="3"/>
        <v>99.15000294933051</v>
      </c>
      <c r="Z135" s="175"/>
      <c r="AA135" s="173"/>
      <c r="AB135" s="184"/>
      <c r="AC135" s="184"/>
    </row>
    <row r="136" spans="1:29" ht="21.75" customHeight="1" outlineLevel="6" thickBot="1">
      <c r="A136" s="46" t="s">
        <v>87</v>
      </c>
      <c r="B136" s="47">
        <v>951</v>
      </c>
      <c r="C136" s="48"/>
      <c r="D136" s="48" t="s">
        <v>175</v>
      </c>
      <c r="E136" s="78">
        <v>0.027</v>
      </c>
      <c r="F136" s="3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41"/>
      <c r="W136" s="36"/>
      <c r="X136" s="78">
        <v>0.027</v>
      </c>
      <c r="Y136" s="113">
        <f t="shared" si="3"/>
        <v>100</v>
      </c>
      <c r="Z136" s="175"/>
      <c r="AB136" s="184"/>
      <c r="AC136" s="184"/>
    </row>
    <row r="137" spans="1:29" ht="19.5" customHeight="1" outlineLevel="6" thickBot="1">
      <c r="A137" s="8" t="s">
        <v>6</v>
      </c>
      <c r="B137" s="13">
        <v>951</v>
      </c>
      <c r="C137" s="9"/>
      <c r="D137" s="9" t="s">
        <v>171</v>
      </c>
      <c r="E137" s="79">
        <f>E138</f>
        <v>7546.893</v>
      </c>
      <c r="F137" s="122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4"/>
      <c r="W137" s="125"/>
      <c r="X137" s="79">
        <f>X138</f>
        <v>7373.948</v>
      </c>
      <c r="Y137" s="113">
        <f t="shared" si="3"/>
        <v>97.70839469964659</v>
      </c>
      <c r="Z137" s="175"/>
      <c r="AB137" s="184"/>
      <c r="AC137" s="184"/>
    </row>
    <row r="138" spans="1:29" ht="19.5" customHeight="1" outlineLevel="6" thickBot="1">
      <c r="A138" s="67" t="s">
        <v>88</v>
      </c>
      <c r="B138" s="47">
        <v>951</v>
      </c>
      <c r="C138" s="48"/>
      <c r="D138" s="48" t="s">
        <v>173</v>
      </c>
      <c r="E138" s="78">
        <v>7546.893</v>
      </c>
      <c r="F138" s="122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4"/>
      <c r="W138" s="125"/>
      <c r="X138" s="78">
        <v>7373.948</v>
      </c>
      <c r="Y138" s="113">
        <f t="shared" si="3"/>
        <v>97.70839469964659</v>
      </c>
      <c r="Z138" s="175"/>
      <c r="AA138" s="173"/>
      <c r="AB138" s="184"/>
      <c r="AC138" s="184"/>
    </row>
    <row r="139" spans="1:29" ht="21" customHeight="1" outlineLevel="6" thickBot="1">
      <c r="A139" s="8" t="s">
        <v>83</v>
      </c>
      <c r="B139" s="13">
        <v>951</v>
      </c>
      <c r="C139" s="9"/>
      <c r="D139" s="9" t="s">
        <v>171</v>
      </c>
      <c r="E139" s="79">
        <f>E140</f>
        <v>17.9</v>
      </c>
      <c r="F139" s="126">
        <v>96</v>
      </c>
      <c r="G139" s="84">
        <v>96</v>
      </c>
      <c r="H139" s="84">
        <v>96</v>
      </c>
      <c r="I139" s="84">
        <v>96</v>
      </c>
      <c r="J139" s="84">
        <v>96</v>
      </c>
      <c r="K139" s="84">
        <v>96</v>
      </c>
      <c r="L139" s="84">
        <v>96</v>
      </c>
      <c r="M139" s="84">
        <v>96</v>
      </c>
      <c r="N139" s="84">
        <v>96</v>
      </c>
      <c r="O139" s="84">
        <v>96</v>
      </c>
      <c r="P139" s="84">
        <v>96</v>
      </c>
      <c r="Q139" s="84">
        <v>96</v>
      </c>
      <c r="R139" s="84">
        <v>96</v>
      </c>
      <c r="S139" s="84">
        <v>96</v>
      </c>
      <c r="T139" s="84">
        <v>96</v>
      </c>
      <c r="U139" s="123">
        <v>96</v>
      </c>
      <c r="V139" s="127">
        <v>141</v>
      </c>
      <c r="W139" s="125">
        <f>V139/E137*100</f>
        <v>1.8683185252527097</v>
      </c>
      <c r="X139" s="79">
        <f>X140</f>
        <v>7.68</v>
      </c>
      <c r="Y139" s="113">
        <f t="shared" si="3"/>
        <v>42.90502793296089</v>
      </c>
      <c r="Z139" s="175"/>
      <c r="AB139" s="184"/>
      <c r="AC139" s="184"/>
    </row>
    <row r="140" spans="1:29" ht="37.5" customHeight="1" outlineLevel="3" thickBot="1">
      <c r="A140" s="46" t="s">
        <v>84</v>
      </c>
      <c r="B140" s="47">
        <v>951</v>
      </c>
      <c r="C140" s="48"/>
      <c r="D140" s="48" t="s">
        <v>176</v>
      </c>
      <c r="E140" s="78">
        <v>17.9</v>
      </c>
      <c r="F140" s="128" t="e">
        <f>#REF!</f>
        <v>#REF!</v>
      </c>
      <c r="G140" s="129" t="e">
        <f>#REF!</f>
        <v>#REF!</v>
      </c>
      <c r="H140" s="129" t="e">
        <f>#REF!</f>
        <v>#REF!</v>
      </c>
      <c r="I140" s="129" t="e">
        <f>#REF!</f>
        <v>#REF!</v>
      </c>
      <c r="J140" s="129" t="e">
        <f>#REF!</f>
        <v>#REF!</v>
      </c>
      <c r="K140" s="129" t="e">
        <f>#REF!</f>
        <v>#REF!</v>
      </c>
      <c r="L140" s="129" t="e">
        <f>#REF!</f>
        <v>#REF!</v>
      </c>
      <c r="M140" s="129" t="e">
        <f>#REF!</f>
        <v>#REF!</v>
      </c>
      <c r="N140" s="129" t="e">
        <f>#REF!</f>
        <v>#REF!</v>
      </c>
      <c r="O140" s="129" t="e">
        <f>#REF!</f>
        <v>#REF!</v>
      </c>
      <c r="P140" s="129" t="e">
        <f>#REF!</f>
        <v>#REF!</v>
      </c>
      <c r="Q140" s="129" t="e">
        <f>#REF!</f>
        <v>#REF!</v>
      </c>
      <c r="R140" s="129" t="e">
        <f>#REF!</f>
        <v>#REF!</v>
      </c>
      <c r="S140" s="129" t="e">
        <f>#REF!</f>
        <v>#REF!</v>
      </c>
      <c r="T140" s="129" t="e">
        <f>#REF!</f>
        <v>#REF!</v>
      </c>
      <c r="U140" s="129" t="e">
        <f>#REF!</f>
        <v>#REF!</v>
      </c>
      <c r="V140" s="130" t="e">
        <f>#REF!</f>
        <v>#REF!</v>
      </c>
      <c r="W140" s="125" t="e">
        <f>V140/E138*100</f>
        <v>#REF!</v>
      </c>
      <c r="X140" s="78">
        <v>7.68</v>
      </c>
      <c r="Y140" s="113">
        <f aca="true" t="shared" si="4" ref="Y140:Y199">X140/E140*100</f>
        <v>42.90502793296089</v>
      </c>
      <c r="Z140" s="175"/>
      <c r="AA140" s="173"/>
      <c r="AB140" s="184"/>
      <c r="AC140" s="184"/>
    </row>
    <row r="141" spans="1:29" ht="18.75" customHeight="1" outlineLevel="3" thickBot="1">
      <c r="A141" s="8" t="s">
        <v>7</v>
      </c>
      <c r="B141" s="13">
        <v>951</v>
      </c>
      <c r="C141" s="9"/>
      <c r="D141" s="9" t="s">
        <v>171</v>
      </c>
      <c r="E141" s="79">
        <f>E142</f>
        <v>5172.9</v>
      </c>
      <c r="F141" s="131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3"/>
      <c r="W141" s="125"/>
      <c r="X141" s="79">
        <f>X142</f>
        <v>5023.405</v>
      </c>
      <c r="Y141" s="113">
        <f t="shared" si="4"/>
        <v>97.11003499004427</v>
      </c>
      <c r="Z141" s="175"/>
      <c r="AB141" s="184"/>
      <c r="AC141" s="184"/>
    </row>
    <row r="142" spans="1:29" ht="33" customHeight="1" outlineLevel="3" thickBot="1">
      <c r="A142" s="67" t="s">
        <v>89</v>
      </c>
      <c r="B142" s="47">
        <v>951</v>
      </c>
      <c r="C142" s="48"/>
      <c r="D142" s="48" t="s">
        <v>173</v>
      </c>
      <c r="E142" s="78">
        <v>5172.9</v>
      </c>
      <c r="F142" s="131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3"/>
      <c r="W142" s="125"/>
      <c r="X142" s="78">
        <v>5023.405</v>
      </c>
      <c r="Y142" s="113">
        <f t="shared" si="4"/>
        <v>97.11003499004427</v>
      </c>
      <c r="Z142" s="175"/>
      <c r="AA142" s="173"/>
      <c r="AB142" s="184"/>
      <c r="AC142" s="184"/>
    </row>
    <row r="143" spans="1:29" ht="20.25" customHeight="1" outlineLevel="5" thickBot="1">
      <c r="A143" s="157" t="s">
        <v>97</v>
      </c>
      <c r="B143" s="95">
        <v>951</v>
      </c>
      <c r="C143" s="9"/>
      <c r="D143" s="96" t="s">
        <v>177</v>
      </c>
      <c r="E143" s="94">
        <v>292.608</v>
      </c>
      <c r="F143" s="122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4"/>
      <c r="W143" s="125"/>
      <c r="X143" s="94">
        <v>292.608</v>
      </c>
      <c r="Y143" s="113">
        <f t="shared" si="4"/>
        <v>100</v>
      </c>
      <c r="Z143" s="175"/>
      <c r="AA143" s="177"/>
      <c r="AB143" s="184"/>
      <c r="AC143" s="184"/>
    </row>
    <row r="144" spans="1:29" ht="32.25" outlineLevel="4" thickBot="1">
      <c r="A144" s="158" t="s">
        <v>31</v>
      </c>
      <c r="B144" s="95">
        <v>951</v>
      </c>
      <c r="C144" s="96"/>
      <c r="D144" s="96" t="s">
        <v>178</v>
      </c>
      <c r="E144" s="94">
        <v>499.729</v>
      </c>
      <c r="F144" s="159" t="e">
        <f>#REF!</f>
        <v>#REF!</v>
      </c>
      <c r="G144" s="160" t="e">
        <f>#REF!</f>
        <v>#REF!</v>
      </c>
      <c r="H144" s="160" t="e">
        <f>#REF!</f>
        <v>#REF!</v>
      </c>
      <c r="I144" s="160" t="e">
        <f>#REF!</f>
        <v>#REF!</v>
      </c>
      <c r="J144" s="160" t="e">
        <f>#REF!</f>
        <v>#REF!</v>
      </c>
      <c r="K144" s="160" t="e">
        <f>#REF!</f>
        <v>#REF!</v>
      </c>
      <c r="L144" s="160" t="e">
        <f>#REF!</f>
        <v>#REF!</v>
      </c>
      <c r="M144" s="160" t="e">
        <f>#REF!</f>
        <v>#REF!</v>
      </c>
      <c r="N144" s="160" t="e">
        <f>#REF!</f>
        <v>#REF!</v>
      </c>
      <c r="O144" s="160" t="e">
        <f>#REF!</f>
        <v>#REF!</v>
      </c>
      <c r="P144" s="160" t="e">
        <f>#REF!</f>
        <v>#REF!</v>
      </c>
      <c r="Q144" s="160" t="e">
        <f>#REF!</f>
        <v>#REF!</v>
      </c>
      <c r="R144" s="160" t="e">
        <f>#REF!</f>
        <v>#REF!</v>
      </c>
      <c r="S144" s="160" t="e">
        <f>#REF!</f>
        <v>#REF!</v>
      </c>
      <c r="T144" s="160" t="e">
        <f>#REF!</f>
        <v>#REF!</v>
      </c>
      <c r="U144" s="160" t="e">
        <f>#REF!</f>
        <v>#REF!</v>
      </c>
      <c r="V144" s="160" t="e">
        <f>#REF!</f>
        <v>#REF!</v>
      </c>
      <c r="W144" s="161" t="e">
        <f>V144/E142*100</f>
        <v>#REF!</v>
      </c>
      <c r="X144" s="94">
        <v>316.912</v>
      </c>
      <c r="Y144" s="113">
        <f t="shared" si="4"/>
        <v>63.41677189036458</v>
      </c>
      <c r="Z144" s="175"/>
      <c r="AA144" s="174"/>
      <c r="AB144" s="184"/>
      <c r="AC144" s="184"/>
    </row>
    <row r="145" spans="1:26" ht="16.5" outlineLevel="4" thickBot="1">
      <c r="A145" s="8" t="s">
        <v>8</v>
      </c>
      <c r="B145" s="13">
        <v>951</v>
      </c>
      <c r="C145" s="9"/>
      <c r="D145" s="9" t="s">
        <v>171</v>
      </c>
      <c r="E145" s="79">
        <f>E146+E147+E148+E150+E151+E152+E153+E149</f>
        <v>43431.617</v>
      </c>
      <c r="F145" s="3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88"/>
      <c r="W145" s="36"/>
      <c r="X145" s="79">
        <f>X146+X147+X148+X150+X151+X152+X153+X149</f>
        <v>41024.723000000005</v>
      </c>
      <c r="Y145" s="113">
        <f t="shared" si="4"/>
        <v>94.45819850548048</v>
      </c>
      <c r="Z145" s="175"/>
    </row>
    <row r="146" spans="1:29" ht="16.5" outlineLevel="5" thickBot="1">
      <c r="A146" s="46" t="s">
        <v>9</v>
      </c>
      <c r="B146" s="47">
        <v>951</v>
      </c>
      <c r="C146" s="48"/>
      <c r="D146" s="48" t="s">
        <v>179</v>
      </c>
      <c r="E146" s="137">
        <v>2026.5</v>
      </c>
      <c r="F146" s="162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39"/>
      <c r="V146" s="164">
        <v>0</v>
      </c>
      <c r="W146" s="141">
        <f>V146/E144*100</f>
        <v>0</v>
      </c>
      <c r="X146" s="137">
        <v>2026.5</v>
      </c>
      <c r="Y146" s="113">
        <f t="shared" si="4"/>
        <v>100</v>
      </c>
      <c r="Z146" s="175"/>
      <c r="AA146" s="174"/>
      <c r="AB146" s="184"/>
      <c r="AC146" s="184"/>
    </row>
    <row r="147" spans="1:29" ht="19.5" customHeight="1" outlineLevel="5" thickBot="1">
      <c r="A147" s="67" t="s">
        <v>89</v>
      </c>
      <c r="B147" s="47">
        <v>951</v>
      </c>
      <c r="C147" s="48"/>
      <c r="D147" s="48" t="s">
        <v>173</v>
      </c>
      <c r="E147" s="137">
        <v>17144.397</v>
      </c>
      <c r="F147" s="32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41"/>
      <c r="W147" s="36"/>
      <c r="X147" s="137">
        <v>16610.665</v>
      </c>
      <c r="Y147" s="113">
        <f t="shared" si="4"/>
        <v>96.88684297266332</v>
      </c>
      <c r="Z147" s="175"/>
      <c r="AA147" s="174"/>
      <c r="AB147" s="184"/>
      <c r="AC147" s="184"/>
    </row>
    <row r="148" spans="1:29" ht="19.5" customHeight="1" outlineLevel="5" thickBot="1">
      <c r="A148" s="46" t="s">
        <v>32</v>
      </c>
      <c r="B148" s="47">
        <v>951</v>
      </c>
      <c r="C148" s="48"/>
      <c r="D148" s="48" t="s">
        <v>180</v>
      </c>
      <c r="E148" s="91">
        <v>344.899</v>
      </c>
      <c r="F148" s="32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41"/>
      <c r="W148" s="36"/>
      <c r="X148" s="91">
        <v>340.899</v>
      </c>
      <c r="Y148" s="113">
        <f t="shared" si="4"/>
        <v>98.84024018625742</v>
      </c>
      <c r="Z148" s="175"/>
      <c r="AA148" s="177"/>
      <c r="AB148" s="184"/>
      <c r="AC148" s="184"/>
    </row>
    <row r="149" spans="1:29" ht="16.5" outlineLevel="5" thickBot="1">
      <c r="A149" s="46" t="s">
        <v>87</v>
      </c>
      <c r="B149" s="47">
        <v>951</v>
      </c>
      <c r="C149" s="48"/>
      <c r="D149" s="48" t="s">
        <v>175</v>
      </c>
      <c r="E149" s="91">
        <v>133.109</v>
      </c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4"/>
      <c r="V149" s="39">
        <v>9539.0701</v>
      </c>
      <c r="W149" s="36">
        <f>V149/E147*100</f>
        <v>55.639577758261204</v>
      </c>
      <c r="X149" s="91">
        <v>132.087</v>
      </c>
      <c r="Y149" s="113">
        <f t="shared" si="4"/>
        <v>99.23220819028013</v>
      </c>
      <c r="Z149" s="175"/>
      <c r="AA149" s="171"/>
      <c r="AB149" s="184"/>
      <c r="AC149" s="184"/>
    </row>
    <row r="150" spans="1:29" ht="19.5" customHeight="1" outlineLevel="4" thickBot="1">
      <c r="A150" s="46" t="s">
        <v>33</v>
      </c>
      <c r="B150" s="47">
        <v>951</v>
      </c>
      <c r="C150" s="48"/>
      <c r="D150" s="48" t="s">
        <v>181</v>
      </c>
      <c r="E150" s="78">
        <v>21563.682</v>
      </c>
      <c r="F150" s="122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36"/>
      <c r="W150" s="125"/>
      <c r="X150" s="78">
        <v>19730.363</v>
      </c>
      <c r="Y150" s="113">
        <f t="shared" si="4"/>
        <v>91.4981170655364</v>
      </c>
      <c r="Z150" s="175"/>
      <c r="AA150" s="171"/>
      <c r="AB150" s="184"/>
      <c r="AC150" s="184"/>
    </row>
    <row r="151" spans="1:29" ht="32.25" outlineLevel="5" thickBot="1">
      <c r="A151" s="50" t="s">
        <v>34</v>
      </c>
      <c r="B151" s="47">
        <v>951</v>
      </c>
      <c r="C151" s="48"/>
      <c r="D151" s="48" t="s">
        <v>184</v>
      </c>
      <c r="E151" s="137">
        <v>1015.28</v>
      </c>
      <c r="F151" s="138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40"/>
      <c r="W151" s="141"/>
      <c r="X151" s="137">
        <v>999.773</v>
      </c>
      <c r="Y151" s="113">
        <f t="shared" si="4"/>
        <v>98.47263808998503</v>
      </c>
      <c r="Z151" s="175"/>
      <c r="AA151" s="171"/>
      <c r="AB151" s="184"/>
      <c r="AC151" s="184"/>
    </row>
    <row r="152" spans="1:29" ht="32.25" outlineLevel="5" thickBot="1">
      <c r="A152" s="50" t="s">
        <v>35</v>
      </c>
      <c r="B152" s="47">
        <v>951</v>
      </c>
      <c r="C152" s="48"/>
      <c r="D152" s="48" t="s">
        <v>185</v>
      </c>
      <c r="E152" s="91">
        <v>544.07</v>
      </c>
      <c r="F152" s="32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41"/>
      <c r="W152" s="36"/>
      <c r="X152" s="91">
        <v>538</v>
      </c>
      <c r="Y152" s="113">
        <f t="shared" si="4"/>
        <v>98.88433473633907</v>
      </c>
      <c r="Z152" s="175"/>
      <c r="AA152" s="171"/>
      <c r="AB152" s="184"/>
      <c r="AC152" s="184"/>
    </row>
    <row r="153" spans="1:29" ht="32.25" outlineLevel="6" thickBot="1">
      <c r="A153" s="50" t="s">
        <v>36</v>
      </c>
      <c r="B153" s="47">
        <v>951</v>
      </c>
      <c r="C153" s="48"/>
      <c r="D153" s="48" t="s">
        <v>186</v>
      </c>
      <c r="E153" s="91">
        <v>659.68</v>
      </c>
      <c r="F153" s="4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41"/>
      <c r="W153" s="36"/>
      <c r="X153" s="91">
        <v>646.436</v>
      </c>
      <c r="Y153" s="113">
        <f t="shared" si="4"/>
        <v>97.9923599320883</v>
      </c>
      <c r="Z153" s="175"/>
      <c r="AA153" s="171"/>
      <c r="AB153" s="184"/>
      <c r="AC153" s="184"/>
    </row>
    <row r="154" spans="1:29" ht="20.25" customHeight="1" outlineLevel="6" thickBot="1">
      <c r="A154" s="8" t="s">
        <v>23</v>
      </c>
      <c r="B154" s="13">
        <v>951</v>
      </c>
      <c r="C154" s="9" t="s">
        <v>2</v>
      </c>
      <c r="D154" s="9" t="s">
        <v>187</v>
      </c>
      <c r="E154" s="79">
        <f>E155</f>
        <v>1712.2</v>
      </c>
      <c r="F154" s="4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41"/>
      <c r="W154" s="36"/>
      <c r="X154" s="79">
        <f>X155</f>
        <v>1712.2</v>
      </c>
      <c r="Y154" s="113">
        <f t="shared" si="4"/>
        <v>100</v>
      </c>
      <c r="Z154" s="175"/>
      <c r="AB154" s="184"/>
      <c r="AC154" s="184"/>
    </row>
    <row r="155" spans="1:29" ht="34.5" customHeight="1" outlineLevel="6" thickBot="1">
      <c r="A155" s="46" t="s">
        <v>14</v>
      </c>
      <c r="B155" s="47">
        <v>951</v>
      </c>
      <c r="C155" s="48" t="s">
        <v>2</v>
      </c>
      <c r="D155" s="48" t="s">
        <v>188</v>
      </c>
      <c r="E155" s="78">
        <v>1712.2</v>
      </c>
      <c r="F155" s="4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41"/>
      <c r="W155" s="36"/>
      <c r="X155" s="78">
        <v>1712.2</v>
      </c>
      <c r="Y155" s="113">
        <f t="shared" si="4"/>
        <v>100</v>
      </c>
      <c r="Z155" s="175"/>
      <c r="AA155" s="177"/>
      <c r="AB155" s="184"/>
      <c r="AC155" s="184"/>
    </row>
    <row r="156" spans="1:29" ht="18" customHeight="1" outlineLevel="6" thickBot="1">
      <c r="A156" s="8" t="s">
        <v>10</v>
      </c>
      <c r="B156" s="13">
        <v>951</v>
      </c>
      <c r="C156" s="9"/>
      <c r="D156" s="9" t="s">
        <v>187</v>
      </c>
      <c r="E156" s="79">
        <f>E157</f>
        <v>22.13</v>
      </c>
      <c r="F156" s="142" t="e">
        <f>#REF!+#REF!</f>
        <v>#REF!</v>
      </c>
      <c r="G156" s="143" t="e">
        <f>#REF!+#REF!</f>
        <v>#REF!</v>
      </c>
      <c r="H156" s="143" t="e">
        <f>#REF!+#REF!</f>
        <v>#REF!</v>
      </c>
      <c r="I156" s="143" t="e">
        <f>#REF!+#REF!</f>
        <v>#REF!</v>
      </c>
      <c r="J156" s="143" t="e">
        <f>#REF!+#REF!</f>
        <v>#REF!</v>
      </c>
      <c r="K156" s="143" t="e">
        <f>#REF!+#REF!</f>
        <v>#REF!</v>
      </c>
      <c r="L156" s="143" t="e">
        <f>#REF!+#REF!</f>
        <v>#REF!</v>
      </c>
      <c r="M156" s="143" t="e">
        <f>#REF!+#REF!</f>
        <v>#REF!</v>
      </c>
      <c r="N156" s="143" t="e">
        <f>#REF!+#REF!</f>
        <v>#REF!</v>
      </c>
      <c r="O156" s="143" t="e">
        <f>#REF!+#REF!</f>
        <v>#REF!</v>
      </c>
      <c r="P156" s="143" t="e">
        <f>#REF!+#REF!</f>
        <v>#REF!</v>
      </c>
      <c r="Q156" s="143" t="e">
        <f>#REF!+#REF!</f>
        <v>#REF!</v>
      </c>
      <c r="R156" s="143" t="e">
        <f>#REF!+#REF!</f>
        <v>#REF!</v>
      </c>
      <c r="S156" s="143" t="e">
        <f>#REF!+#REF!</f>
        <v>#REF!</v>
      </c>
      <c r="T156" s="143" t="e">
        <f>#REF!+#REF!</f>
        <v>#REF!</v>
      </c>
      <c r="U156" s="143" t="e">
        <f>#REF!+#REF!</f>
        <v>#REF!</v>
      </c>
      <c r="V156" s="144" t="e">
        <f>#REF!+#REF!</f>
        <v>#REF!</v>
      </c>
      <c r="W156" s="125" t="e">
        <f>V156/E154*100</f>
        <v>#REF!</v>
      </c>
      <c r="X156" s="79">
        <f>X157</f>
        <v>22.13</v>
      </c>
      <c r="Y156" s="113">
        <f t="shared" si="4"/>
        <v>100</v>
      </c>
      <c r="Z156" s="175"/>
      <c r="AB156" s="184"/>
      <c r="AC156" s="184"/>
    </row>
    <row r="157" spans="1:29" ht="33.75" customHeight="1" outlineLevel="4" thickBot="1">
      <c r="A157" s="46" t="s">
        <v>40</v>
      </c>
      <c r="B157" s="47">
        <v>951</v>
      </c>
      <c r="C157" s="48"/>
      <c r="D157" s="48" t="s">
        <v>189</v>
      </c>
      <c r="E157" s="78">
        <v>22.13</v>
      </c>
      <c r="F157" s="134" t="e">
        <f>#REF!</f>
        <v>#REF!</v>
      </c>
      <c r="G157" s="135" t="e">
        <f>#REF!</f>
        <v>#REF!</v>
      </c>
      <c r="H157" s="135" t="e">
        <f>#REF!</f>
        <v>#REF!</v>
      </c>
      <c r="I157" s="135" t="e">
        <f>#REF!</f>
        <v>#REF!</v>
      </c>
      <c r="J157" s="135" t="e">
        <f>#REF!</f>
        <v>#REF!</v>
      </c>
      <c r="K157" s="135" t="e">
        <f>#REF!</f>
        <v>#REF!</v>
      </c>
      <c r="L157" s="135" t="e">
        <f>#REF!</f>
        <v>#REF!</v>
      </c>
      <c r="M157" s="135" t="e">
        <f>#REF!</f>
        <v>#REF!</v>
      </c>
      <c r="N157" s="135" t="e">
        <f>#REF!</f>
        <v>#REF!</v>
      </c>
      <c r="O157" s="135" t="e">
        <f>#REF!</f>
        <v>#REF!</v>
      </c>
      <c r="P157" s="135" t="e">
        <f>#REF!</f>
        <v>#REF!</v>
      </c>
      <c r="Q157" s="135" t="e">
        <f>#REF!</f>
        <v>#REF!</v>
      </c>
      <c r="R157" s="135" t="e">
        <f>#REF!</f>
        <v>#REF!</v>
      </c>
      <c r="S157" s="135" t="e">
        <f>#REF!</f>
        <v>#REF!</v>
      </c>
      <c r="T157" s="135" t="e">
        <f>#REF!</f>
        <v>#REF!</v>
      </c>
      <c r="U157" s="135" t="e">
        <f>#REF!</f>
        <v>#REF!</v>
      </c>
      <c r="V157" s="145" t="e">
        <f>#REF!</f>
        <v>#REF!</v>
      </c>
      <c r="W157" s="125" t="e">
        <f>V157/E155*100</f>
        <v>#REF!</v>
      </c>
      <c r="X157" s="78">
        <v>22.13</v>
      </c>
      <c r="Y157" s="113">
        <f t="shared" si="4"/>
        <v>100</v>
      </c>
      <c r="Z157" s="175"/>
      <c r="AA157" s="177"/>
      <c r="AB157" s="184"/>
      <c r="AC157" s="184"/>
    </row>
    <row r="158" spans="1:29" ht="33" customHeight="1" outlineLevel="6" thickBot="1">
      <c r="A158" s="8" t="s">
        <v>98</v>
      </c>
      <c r="B158" s="13">
        <v>951</v>
      </c>
      <c r="C158" s="9"/>
      <c r="D158" s="9" t="s">
        <v>187</v>
      </c>
      <c r="E158" s="79">
        <f>E159</f>
        <v>379.28</v>
      </c>
      <c r="F158" s="142" t="e">
        <f>#REF!+#REF!</f>
        <v>#REF!</v>
      </c>
      <c r="G158" s="143" t="e">
        <f>#REF!+#REF!</f>
        <v>#REF!</v>
      </c>
      <c r="H158" s="143" t="e">
        <f>#REF!+#REF!</f>
        <v>#REF!</v>
      </c>
      <c r="I158" s="143" t="e">
        <f>#REF!+#REF!</f>
        <v>#REF!</v>
      </c>
      <c r="J158" s="143" t="e">
        <f>#REF!+#REF!</f>
        <v>#REF!</v>
      </c>
      <c r="K158" s="143" t="e">
        <f>#REF!+#REF!</f>
        <v>#REF!</v>
      </c>
      <c r="L158" s="143" t="e">
        <f>#REF!+#REF!</f>
        <v>#REF!</v>
      </c>
      <c r="M158" s="143" t="e">
        <f>#REF!+#REF!</f>
        <v>#REF!</v>
      </c>
      <c r="N158" s="143" t="e">
        <f>#REF!+#REF!</f>
        <v>#REF!</v>
      </c>
      <c r="O158" s="143" t="e">
        <f>#REF!+#REF!</f>
        <v>#REF!</v>
      </c>
      <c r="P158" s="143" t="e">
        <f>#REF!+#REF!</f>
        <v>#REF!</v>
      </c>
      <c r="Q158" s="143" t="e">
        <f>#REF!+#REF!</f>
        <v>#REF!</v>
      </c>
      <c r="R158" s="143" t="e">
        <f>#REF!+#REF!</f>
        <v>#REF!</v>
      </c>
      <c r="S158" s="143" t="e">
        <f>#REF!+#REF!</f>
        <v>#REF!</v>
      </c>
      <c r="T158" s="143" t="e">
        <f>#REF!+#REF!</f>
        <v>#REF!</v>
      </c>
      <c r="U158" s="143" t="e">
        <f>#REF!+#REF!</f>
        <v>#REF!</v>
      </c>
      <c r="V158" s="144" t="e">
        <f>#REF!+#REF!</f>
        <v>#REF!</v>
      </c>
      <c r="W158" s="125" t="e">
        <f>V158/E156*100</f>
        <v>#REF!</v>
      </c>
      <c r="X158" s="79">
        <f>X159</f>
        <v>0</v>
      </c>
      <c r="Y158" s="113">
        <f t="shared" si="4"/>
        <v>0</v>
      </c>
      <c r="Z158" s="175"/>
      <c r="AB158" s="184"/>
      <c r="AC158" s="184"/>
    </row>
    <row r="159" spans="1:29" ht="48" outlineLevel="6" thickBot="1">
      <c r="A159" s="46" t="s">
        <v>99</v>
      </c>
      <c r="B159" s="47">
        <v>951</v>
      </c>
      <c r="C159" s="48"/>
      <c r="D159" s="48" t="s">
        <v>191</v>
      </c>
      <c r="E159" s="78">
        <v>379.28</v>
      </c>
      <c r="F159" s="12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123"/>
      <c r="V159" s="127"/>
      <c r="W159" s="125"/>
      <c r="X159" s="78">
        <v>0</v>
      </c>
      <c r="Y159" s="113">
        <v>0</v>
      </c>
      <c r="Z159" s="175"/>
      <c r="AA159" s="177"/>
      <c r="AB159" s="184"/>
      <c r="AC159" s="184"/>
    </row>
    <row r="160" spans="1:29" ht="17.25" customHeight="1" outlineLevel="6" thickBot="1">
      <c r="A160" s="8" t="s">
        <v>11</v>
      </c>
      <c r="B160" s="13">
        <v>951</v>
      </c>
      <c r="C160" s="9"/>
      <c r="D160" s="9" t="s">
        <v>187</v>
      </c>
      <c r="E160" s="79">
        <f>E161</f>
        <v>121.2</v>
      </c>
      <c r="F160" s="12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123"/>
      <c r="V160" s="127"/>
      <c r="W160" s="125"/>
      <c r="X160" s="79">
        <f>X161</f>
        <v>38</v>
      </c>
      <c r="Y160" s="113">
        <f t="shared" si="4"/>
        <v>31.353135313531354</v>
      </c>
      <c r="Z160" s="175"/>
      <c r="AB160" s="184"/>
      <c r="AC160" s="184"/>
    </row>
    <row r="161" spans="1:29" ht="32.25" outlineLevel="6" thickBot="1">
      <c r="A161" s="50" t="s">
        <v>42</v>
      </c>
      <c r="B161" s="47">
        <v>951</v>
      </c>
      <c r="C161" s="48"/>
      <c r="D161" s="48" t="s">
        <v>190</v>
      </c>
      <c r="E161" s="78">
        <v>121.2</v>
      </c>
      <c r="F161" s="12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123"/>
      <c r="V161" s="127"/>
      <c r="W161" s="125"/>
      <c r="X161" s="78">
        <v>38</v>
      </c>
      <c r="Y161" s="113">
        <f t="shared" si="4"/>
        <v>31.353135313531354</v>
      </c>
      <c r="Z161" s="175"/>
      <c r="AA161" s="177"/>
      <c r="AB161" s="184"/>
      <c r="AC161" s="184"/>
    </row>
    <row r="162" spans="1:29" ht="16.5" outlineLevel="5" thickBot="1">
      <c r="A162" s="51" t="s">
        <v>100</v>
      </c>
      <c r="B162" s="13">
        <v>951</v>
      </c>
      <c r="C162" s="9"/>
      <c r="D162" s="9" t="s">
        <v>187</v>
      </c>
      <c r="E162" s="79">
        <f>E163</f>
        <v>3513.552</v>
      </c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4"/>
      <c r="V162" s="39">
        <v>110.26701</v>
      </c>
      <c r="W162" s="36">
        <f>V162/E160*100</f>
        <v>90.97938118811881</v>
      </c>
      <c r="X162" s="79">
        <f>X163</f>
        <v>3228.254</v>
      </c>
      <c r="Y162" s="113">
        <f t="shared" si="4"/>
        <v>91.88006894447555</v>
      </c>
      <c r="Z162" s="175"/>
      <c r="AB162" s="184"/>
      <c r="AC162" s="184"/>
    </row>
    <row r="163" spans="1:29" ht="33" customHeight="1" outlineLevel="5" thickBot="1">
      <c r="A163" s="50" t="s">
        <v>101</v>
      </c>
      <c r="B163" s="47">
        <v>951</v>
      </c>
      <c r="C163" s="48"/>
      <c r="D163" s="48" t="s">
        <v>192</v>
      </c>
      <c r="E163" s="78">
        <v>3513.552</v>
      </c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4"/>
      <c r="V163" s="39">
        <v>2639.87191</v>
      </c>
      <c r="W163" s="36">
        <f>V163/E161*100</f>
        <v>2178.1121369636962</v>
      </c>
      <c r="X163" s="78">
        <v>3228.254</v>
      </c>
      <c r="Y163" s="113">
        <f t="shared" si="4"/>
        <v>91.88006894447555</v>
      </c>
      <c r="Z163" s="175"/>
      <c r="AA163" s="173"/>
      <c r="AB163" s="184"/>
      <c r="AC163" s="184"/>
    </row>
    <row r="164" spans="1:29" ht="22.5" customHeight="1" outlineLevel="5" thickBot="1">
      <c r="A164" s="8" t="s">
        <v>75</v>
      </c>
      <c r="B164" s="13">
        <v>951</v>
      </c>
      <c r="C164" s="9"/>
      <c r="D164" s="9" t="s">
        <v>187</v>
      </c>
      <c r="E164" s="79">
        <f>E165+E166</f>
        <v>0.73</v>
      </c>
      <c r="F164" s="12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123"/>
      <c r="V164" s="127"/>
      <c r="W164" s="125"/>
      <c r="X164" s="79">
        <f>X165+X166</f>
        <v>0.73</v>
      </c>
      <c r="Y164" s="113">
        <f t="shared" si="4"/>
        <v>100</v>
      </c>
      <c r="Z164" s="175"/>
      <c r="AB164" s="184"/>
      <c r="AC164" s="184"/>
    </row>
    <row r="165" spans="1:29" ht="20.25" customHeight="1" outlineLevel="5" thickBot="1">
      <c r="A165" s="50" t="s">
        <v>76</v>
      </c>
      <c r="B165" s="47">
        <v>951</v>
      </c>
      <c r="C165" s="48"/>
      <c r="D165" s="48" t="s">
        <v>193</v>
      </c>
      <c r="E165" s="78">
        <v>0.73</v>
      </c>
      <c r="F165" s="12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123"/>
      <c r="V165" s="127"/>
      <c r="W165" s="125"/>
      <c r="X165" s="78">
        <v>0.73</v>
      </c>
      <c r="Y165" s="113">
        <f t="shared" si="4"/>
        <v>100</v>
      </c>
      <c r="Z165" s="175"/>
      <c r="AA165" s="173"/>
      <c r="AB165" s="184"/>
      <c r="AC165" s="184"/>
    </row>
    <row r="166" spans="1:29" ht="20.25" customHeight="1" outlineLevel="5" thickBot="1">
      <c r="A166" s="46" t="s">
        <v>102</v>
      </c>
      <c r="B166" s="47">
        <v>951</v>
      </c>
      <c r="C166" s="48"/>
      <c r="D166" s="48" t="s">
        <v>194</v>
      </c>
      <c r="E166" s="78">
        <v>0</v>
      </c>
      <c r="F166" s="12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123"/>
      <c r="V166" s="127"/>
      <c r="W166" s="125"/>
      <c r="X166" s="78">
        <v>0</v>
      </c>
      <c r="Y166" s="113">
        <v>0</v>
      </c>
      <c r="Z166" s="175"/>
      <c r="AA166" s="173"/>
      <c r="AB166" s="184"/>
      <c r="AC166" s="184"/>
    </row>
    <row r="167" spans="1:29" ht="26.25" customHeight="1" outlineLevel="5" thickBot="1">
      <c r="A167" s="97" t="s">
        <v>95</v>
      </c>
      <c r="B167" s="13">
        <v>951</v>
      </c>
      <c r="C167" s="9"/>
      <c r="D167" s="9" t="s">
        <v>110</v>
      </c>
      <c r="E167" s="79">
        <f>E168</f>
        <v>0</v>
      </c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4"/>
      <c r="V167" s="39"/>
      <c r="W167" s="36"/>
      <c r="X167" s="79">
        <f>X168</f>
        <v>0</v>
      </c>
      <c r="Y167" s="114">
        <v>0</v>
      </c>
      <c r="Z167" s="175"/>
      <c r="AB167" s="184"/>
      <c r="AC167" s="184"/>
    </row>
    <row r="168" spans="1:29" ht="24" customHeight="1" outlineLevel="5" thickBot="1">
      <c r="A168" s="46" t="s">
        <v>87</v>
      </c>
      <c r="B168" s="68">
        <v>951</v>
      </c>
      <c r="C168" s="48"/>
      <c r="D168" s="48" t="s">
        <v>175</v>
      </c>
      <c r="E168" s="78">
        <v>0</v>
      </c>
      <c r="F168" s="12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123"/>
      <c r="V168" s="127"/>
      <c r="W168" s="125"/>
      <c r="X168" s="78">
        <v>0</v>
      </c>
      <c r="Y168" s="113">
        <v>0</v>
      </c>
      <c r="Z168" s="175"/>
      <c r="AB168" s="184"/>
      <c r="AC168" s="184"/>
    </row>
    <row r="169" spans="1:29" ht="24" customHeight="1" outlineLevel="5" thickBot="1">
      <c r="A169" s="8" t="s">
        <v>12</v>
      </c>
      <c r="B169" s="13">
        <v>951</v>
      </c>
      <c r="C169" s="9"/>
      <c r="D169" s="9" t="s">
        <v>110</v>
      </c>
      <c r="E169" s="79">
        <f>E170</f>
        <v>1584</v>
      </c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4"/>
      <c r="V169" s="39"/>
      <c r="W169" s="36"/>
      <c r="X169" s="79">
        <f>X170</f>
        <v>1543.221</v>
      </c>
      <c r="Y169" s="113">
        <f t="shared" si="4"/>
        <v>97.42556818181818</v>
      </c>
      <c r="Z169" s="175"/>
      <c r="AB169" s="184"/>
      <c r="AC169" s="184"/>
    </row>
    <row r="170" spans="1:29" ht="37.5" customHeight="1" outlineLevel="5" thickBot="1">
      <c r="A170" s="67" t="s">
        <v>88</v>
      </c>
      <c r="B170" s="68">
        <v>951</v>
      </c>
      <c r="C170" s="48"/>
      <c r="D170" s="48" t="s">
        <v>173</v>
      </c>
      <c r="E170" s="78">
        <v>1584</v>
      </c>
      <c r="F170" s="12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123"/>
      <c r="V170" s="127"/>
      <c r="W170" s="125"/>
      <c r="X170" s="78">
        <v>1543.221</v>
      </c>
      <c r="Y170" s="113">
        <f t="shared" si="4"/>
        <v>97.42556818181818</v>
      </c>
      <c r="Z170" s="175"/>
      <c r="AA170" s="173"/>
      <c r="AB170" s="184"/>
      <c r="AC170" s="184"/>
    </row>
    <row r="171" spans="1:29" ht="19.5" outlineLevel="6" thickBot="1">
      <c r="A171" s="97" t="s">
        <v>208</v>
      </c>
      <c r="B171" s="13">
        <v>951</v>
      </c>
      <c r="C171" s="9"/>
      <c r="D171" s="9" t="s">
        <v>110</v>
      </c>
      <c r="E171" s="79">
        <f>E172</f>
        <v>0</v>
      </c>
      <c r="F171" s="146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8"/>
      <c r="V171" s="127">
        <v>0</v>
      </c>
      <c r="W171" s="125">
        <f>V171/E169*100</f>
        <v>0</v>
      </c>
      <c r="X171" s="79">
        <f>X172</f>
        <v>0</v>
      </c>
      <c r="Y171" s="113">
        <v>0</v>
      </c>
      <c r="Z171" s="175"/>
      <c r="AB171" s="184"/>
      <c r="AC171" s="184"/>
    </row>
    <row r="172" spans="1:29" ht="16.5" outlineLevel="6" thickBot="1">
      <c r="A172" s="46" t="s">
        <v>87</v>
      </c>
      <c r="B172" s="47">
        <v>951</v>
      </c>
      <c r="C172" s="48"/>
      <c r="D172" s="48" t="s">
        <v>175</v>
      </c>
      <c r="E172" s="78">
        <v>0</v>
      </c>
      <c r="F172" s="149" t="e">
        <f>#REF!</f>
        <v>#REF!</v>
      </c>
      <c r="G172" s="150" t="e">
        <f>#REF!</f>
        <v>#REF!</v>
      </c>
      <c r="H172" s="150" t="e">
        <f>#REF!</f>
        <v>#REF!</v>
      </c>
      <c r="I172" s="150" t="e">
        <f>#REF!</f>
        <v>#REF!</v>
      </c>
      <c r="J172" s="150" t="e">
        <f>#REF!</f>
        <v>#REF!</v>
      </c>
      <c r="K172" s="150" t="e">
        <f>#REF!</f>
        <v>#REF!</v>
      </c>
      <c r="L172" s="150" t="e">
        <f>#REF!</f>
        <v>#REF!</v>
      </c>
      <c r="M172" s="150" t="e">
        <f>#REF!</f>
        <v>#REF!</v>
      </c>
      <c r="N172" s="150" t="e">
        <f>#REF!</f>
        <v>#REF!</v>
      </c>
      <c r="O172" s="150" t="e">
        <f>#REF!</f>
        <v>#REF!</v>
      </c>
      <c r="P172" s="150" t="e">
        <f>#REF!</f>
        <v>#REF!</v>
      </c>
      <c r="Q172" s="150" t="e">
        <f>#REF!</f>
        <v>#REF!</v>
      </c>
      <c r="R172" s="150" t="e">
        <f>#REF!</f>
        <v>#REF!</v>
      </c>
      <c r="S172" s="150" t="e">
        <f>#REF!</f>
        <v>#REF!</v>
      </c>
      <c r="T172" s="150" t="e">
        <f>#REF!</f>
        <v>#REF!</v>
      </c>
      <c r="U172" s="150" t="e">
        <f>#REF!</f>
        <v>#REF!</v>
      </c>
      <c r="V172" s="151" t="e">
        <f>#REF!</f>
        <v>#REF!</v>
      </c>
      <c r="W172" s="125" t="e">
        <f>V172/E170*100</f>
        <v>#REF!</v>
      </c>
      <c r="X172" s="78">
        <v>0</v>
      </c>
      <c r="Y172" s="113">
        <v>0</v>
      </c>
      <c r="Z172" s="175"/>
      <c r="AB172" s="184"/>
      <c r="AC172" s="184"/>
    </row>
    <row r="173" spans="1:29" ht="16.5" outlineLevel="6" thickBot="1">
      <c r="A173" s="8" t="s">
        <v>13</v>
      </c>
      <c r="B173" s="13">
        <v>951</v>
      </c>
      <c r="C173" s="9"/>
      <c r="D173" s="9" t="s">
        <v>187</v>
      </c>
      <c r="E173" s="79">
        <f>E174</f>
        <v>720.407</v>
      </c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4"/>
      <c r="W173" s="125"/>
      <c r="X173" s="79">
        <f>X174</f>
        <v>718.294</v>
      </c>
      <c r="Y173" s="113">
        <f t="shared" si="4"/>
        <v>99.70669357738056</v>
      </c>
      <c r="Z173" s="175"/>
      <c r="AB173" s="184"/>
      <c r="AC173" s="184"/>
    </row>
    <row r="174" spans="1:29" ht="32.25" outlineLevel="6" thickBot="1">
      <c r="A174" s="46" t="s">
        <v>54</v>
      </c>
      <c r="B174" s="47">
        <v>951</v>
      </c>
      <c r="C174" s="48"/>
      <c r="D174" s="48" t="s">
        <v>195</v>
      </c>
      <c r="E174" s="78">
        <v>720.407</v>
      </c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4"/>
      <c r="W174" s="125"/>
      <c r="X174" s="78">
        <v>718.294</v>
      </c>
      <c r="Y174" s="113">
        <f t="shared" si="4"/>
        <v>99.70669357738056</v>
      </c>
      <c r="Z174" s="175"/>
      <c r="AA174" s="184"/>
      <c r="AB174" s="184"/>
      <c r="AC174" s="184"/>
    </row>
    <row r="175" spans="1:29" ht="16.5" outlineLevel="6" thickBot="1">
      <c r="A175" s="8" t="s">
        <v>249</v>
      </c>
      <c r="B175" s="13">
        <v>951</v>
      </c>
      <c r="C175" s="9"/>
      <c r="D175" s="9" t="s">
        <v>187</v>
      </c>
      <c r="E175" s="79">
        <f>E176</f>
        <v>24.89</v>
      </c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4"/>
      <c r="W175" s="125"/>
      <c r="X175" s="79">
        <f>X176</f>
        <v>24.888</v>
      </c>
      <c r="Y175" s="113">
        <f t="shared" si="4"/>
        <v>99.99196464443551</v>
      </c>
      <c r="Z175" s="175"/>
      <c r="AB175" s="184"/>
      <c r="AC175" s="184"/>
    </row>
    <row r="176" spans="1:29" ht="48.75" customHeight="1" outlineLevel="6" thickBot="1">
      <c r="A176" s="46" t="s">
        <v>250</v>
      </c>
      <c r="B176" s="47">
        <v>951</v>
      </c>
      <c r="C176" s="48"/>
      <c r="D176" s="48" t="s">
        <v>296</v>
      </c>
      <c r="E176" s="78">
        <v>24.89</v>
      </c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4"/>
      <c r="W176" s="125"/>
      <c r="X176" s="78">
        <v>24.888</v>
      </c>
      <c r="Y176" s="113">
        <f t="shared" si="4"/>
        <v>99.99196464443551</v>
      </c>
      <c r="Z176" s="175"/>
      <c r="AA176" s="177"/>
      <c r="AB176" s="184"/>
      <c r="AC176" s="184"/>
    </row>
    <row r="177" spans="1:29" ht="32.25" outlineLevel="6" thickBot="1">
      <c r="A177" s="51" t="s">
        <v>16</v>
      </c>
      <c r="B177" s="13">
        <v>951</v>
      </c>
      <c r="C177" s="9"/>
      <c r="D177" s="9" t="s">
        <v>187</v>
      </c>
      <c r="E177" s="79">
        <f>E178</f>
        <v>2500</v>
      </c>
      <c r="F177" s="155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24"/>
      <c r="W177" s="125"/>
      <c r="X177" s="79">
        <f>X178</f>
        <v>2500</v>
      </c>
      <c r="Y177" s="113">
        <f t="shared" si="4"/>
        <v>100</v>
      </c>
      <c r="Z177" s="175"/>
      <c r="AB177" s="184"/>
      <c r="AC177" s="184"/>
    </row>
    <row r="178" spans="1:29" ht="32.25" outlineLevel="6" thickBot="1">
      <c r="A178" s="50" t="s">
        <v>57</v>
      </c>
      <c r="B178" s="47">
        <v>951</v>
      </c>
      <c r="C178" s="48"/>
      <c r="D178" s="48" t="s">
        <v>196</v>
      </c>
      <c r="E178" s="78">
        <v>2500</v>
      </c>
      <c r="F178" s="128" t="e">
        <f>#REF!</f>
        <v>#REF!</v>
      </c>
      <c r="G178" s="129" t="e">
        <f>#REF!</f>
        <v>#REF!</v>
      </c>
      <c r="H178" s="129" t="e">
        <f>#REF!</f>
        <v>#REF!</v>
      </c>
      <c r="I178" s="129" t="e">
        <f>#REF!</f>
        <v>#REF!</v>
      </c>
      <c r="J178" s="129" t="e">
        <f>#REF!</f>
        <v>#REF!</v>
      </c>
      <c r="K178" s="129" t="e">
        <f>#REF!</f>
        <v>#REF!</v>
      </c>
      <c r="L178" s="129" t="e">
        <f>#REF!</f>
        <v>#REF!</v>
      </c>
      <c r="M178" s="129" t="e">
        <f>#REF!</f>
        <v>#REF!</v>
      </c>
      <c r="N178" s="129" t="e">
        <f>#REF!</f>
        <v>#REF!</v>
      </c>
      <c r="O178" s="129" t="e">
        <f>#REF!</f>
        <v>#REF!</v>
      </c>
      <c r="P178" s="129" t="e">
        <f>#REF!</f>
        <v>#REF!</v>
      </c>
      <c r="Q178" s="129" t="e">
        <f>#REF!</f>
        <v>#REF!</v>
      </c>
      <c r="R178" s="129" t="e">
        <f>#REF!</f>
        <v>#REF!</v>
      </c>
      <c r="S178" s="129" t="e">
        <f>#REF!</f>
        <v>#REF!</v>
      </c>
      <c r="T178" s="129" t="e">
        <f>#REF!</f>
        <v>#REF!</v>
      </c>
      <c r="U178" s="129" t="e">
        <f>#REF!</f>
        <v>#REF!</v>
      </c>
      <c r="V178" s="130" t="e">
        <f>#REF!</f>
        <v>#REF!</v>
      </c>
      <c r="W178" s="125" t="e">
        <f>V178/E174*100</f>
        <v>#REF!</v>
      </c>
      <c r="X178" s="78">
        <v>2500</v>
      </c>
      <c r="Y178" s="113">
        <f t="shared" si="4"/>
        <v>100</v>
      </c>
      <c r="Z178" s="175"/>
      <c r="AA178" s="177"/>
      <c r="AB178" s="184"/>
      <c r="AC178" s="184"/>
    </row>
    <row r="179" spans="1:29" ht="16.5" outlineLevel="6" thickBot="1">
      <c r="A179" s="8" t="s">
        <v>21</v>
      </c>
      <c r="B179" s="13">
        <v>951</v>
      </c>
      <c r="C179" s="9"/>
      <c r="D179" s="9" t="s">
        <v>187</v>
      </c>
      <c r="E179" s="79">
        <f>E180</f>
        <v>50</v>
      </c>
      <c r="F179" s="134" t="e">
        <f>#REF!</f>
        <v>#REF!</v>
      </c>
      <c r="G179" s="135" t="e">
        <f>#REF!</f>
        <v>#REF!</v>
      </c>
      <c r="H179" s="135" t="e">
        <f>#REF!</f>
        <v>#REF!</v>
      </c>
      <c r="I179" s="135" t="e">
        <f>#REF!</f>
        <v>#REF!</v>
      </c>
      <c r="J179" s="135" t="e">
        <f>#REF!</f>
        <v>#REF!</v>
      </c>
      <c r="K179" s="135" t="e">
        <f>#REF!</f>
        <v>#REF!</v>
      </c>
      <c r="L179" s="135" t="e">
        <f>#REF!</f>
        <v>#REF!</v>
      </c>
      <c r="M179" s="135" t="e">
        <f>#REF!</f>
        <v>#REF!</v>
      </c>
      <c r="N179" s="135" t="e">
        <f>#REF!</f>
        <v>#REF!</v>
      </c>
      <c r="O179" s="135" t="e">
        <f>#REF!</f>
        <v>#REF!</v>
      </c>
      <c r="P179" s="135" t="e">
        <f>#REF!</f>
        <v>#REF!</v>
      </c>
      <c r="Q179" s="135" t="e">
        <f>#REF!</f>
        <v>#REF!</v>
      </c>
      <c r="R179" s="135" t="e">
        <f>#REF!</f>
        <v>#REF!</v>
      </c>
      <c r="S179" s="135" t="e">
        <f>#REF!</f>
        <v>#REF!</v>
      </c>
      <c r="T179" s="135" t="e">
        <f>#REF!</f>
        <v>#REF!</v>
      </c>
      <c r="U179" s="135" t="e">
        <f>#REF!</f>
        <v>#REF!</v>
      </c>
      <c r="V179" s="135" t="e">
        <f>#REF!</f>
        <v>#REF!</v>
      </c>
      <c r="W179" s="125" t="e">
        <f aca="true" t="shared" si="5" ref="W179:W184">V179/E177*100</f>
        <v>#REF!</v>
      </c>
      <c r="X179" s="79">
        <f>X180</f>
        <v>48.18</v>
      </c>
      <c r="Y179" s="113">
        <f t="shared" si="4"/>
        <v>96.36</v>
      </c>
      <c r="Z179" s="175"/>
      <c r="AB179" s="184"/>
      <c r="AC179" s="184"/>
    </row>
    <row r="180" spans="1:29" ht="32.25" customHeight="1" outlineLevel="6" thickBot="1">
      <c r="A180" s="46" t="s">
        <v>58</v>
      </c>
      <c r="B180" s="47">
        <v>951</v>
      </c>
      <c r="C180" s="48"/>
      <c r="D180" s="48" t="s">
        <v>197</v>
      </c>
      <c r="E180" s="78">
        <v>50</v>
      </c>
      <c r="F180" s="149" t="e">
        <f>#REF!</f>
        <v>#REF!</v>
      </c>
      <c r="G180" s="150" t="e">
        <f>#REF!</f>
        <v>#REF!</v>
      </c>
      <c r="H180" s="150" t="e">
        <f>#REF!</f>
        <v>#REF!</v>
      </c>
      <c r="I180" s="150" t="e">
        <f>#REF!</f>
        <v>#REF!</v>
      </c>
      <c r="J180" s="150" t="e">
        <f>#REF!</f>
        <v>#REF!</v>
      </c>
      <c r="K180" s="150" t="e">
        <f>#REF!</f>
        <v>#REF!</v>
      </c>
      <c r="L180" s="150" t="e">
        <f>#REF!</f>
        <v>#REF!</v>
      </c>
      <c r="M180" s="150" t="e">
        <f>#REF!</f>
        <v>#REF!</v>
      </c>
      <c r="N180" s="150" t="e">
        <f>#REF!</f>
        <v>#REF!</v>
      </c>
      <c r="O180" s="150" t="e">
        <f>#REF!</f>
        <v>#REF!</v>
      </c>
      <c r="P180" s="150" t="e">
        <f>#REF!</f>
        <v>#REF!</v>
      </c>
      <c r="Q180" s="150" t="e">
        <f>#REF!</f>
        <v>#REF!</v>
      </c>
      <c r="R180" s="150" t="e">
        <f>#REF!</f>
        <v>#REF!</v>
      </c>
      <c r="S180" s="150" t="e">
        <f>#REF!</f>
        <v>#REF!</v>
      </c>
      <c r="T180" s="150" t="e">
        <f>#REF!</f>
        <v>#REF!</v>
      </c>
      <c r="U180" s="150" t="e">
        <f>#REF!</f>
        <v>#REF!</v>
      </c>
      <c r="V180" s="151" t="e">
        <f>#REF!</f>
        <v>#REF!</v>
      </c>
      <c r="W180" s="125" t="e">
        <f t="shared" si="5"/>
        <v>#REF!</v>
      </c>
      <c r="X180" s="78">
        <v>48.18</v>
      </c>
      <c r="Y180" s="113">
        <f t="shared" si="4"/>
        <v>96.36</v>
      </c>
      <c r="Z180" s="175"/>
      <c r="AA180" s="177"/>
      <c r="AB180" s="184"/>
      <c r="AC180" s="184"/>
    </row>
    <row r="181" spans="1:29" ht="18.75" customHeight="1" outlineLevel="6" thickBot="1">
      <c r="A181" s="8" t="s">
        <v>59</v>
      </c>
      <c r="B181" s="13">
        <v>951</v>
      </c>
      <c r="C181" s="9"/>
      <c r="D181" s="9" t="s">
        <v>187</v>
      </c>
      <c r="E181" s="79">
        <f>E182</f>
        <v>100</v>
      </c>
      <c r="F181" s="156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153"/>
      <c r="V181" s="127">
        <v>48.715</v>
      </c>
      <c r="W181" s="125">
        <f t="shared" si="5"/>
        <v>97.43</v>
      </c>
      <c r="X181" s="79">
        <f>X182</f>
        <v>2.866</v>
      </c>
      <c r="Y181" s="113">
        <f t="shared" si="4"/>
        <v>2.866</v>
      </c>
      <c r="Z181" s="175"/>
      <c r="AB181" s="184"/>
      <c r="AC181" s="184"/>
    </row>
    <row r="182" spans="1:29" ht="48.75" customHeight="1" outlineLevel="6" thickBot="1">
      <c r="A182" s="46" t="s">
        <v>60</v>
      </c>
      <c r="B182" s="47">
        <v>951</v>
      </c>
      <c r="C182" s="48"/>
      <c r="D182" s="48" t="s">
        <v>198</v>
      </c>
      <c r="E182" s="78">
        <v>100</v>
      </c>
      <c r="F182" s="149" t="e">
        <f>#REF!</f>
        <v>#REF!</v>
      </c>
      <c r="G182" s="150" t="e">
        <f>#REF!</f>
        <v>#REF!</v>
      </c>
      <c r="H182" s="150" t="e">
        <f>#REF!</f>
        <v>#REF!</v>
      </c>
      <c r="I182" s="150" t="e">
        <f>#REF!</f>
        <v>#REF!</v>
      </c>
      <c r="J182" s="150" t="e">
        <f>#REF!</f>
        <v>#REF!</v>
      </c>
      <c r="K182" s="150" t="e">
        <f>#REF!</f>
        <v>#REF!</v>
      </c>
      <c r="L182" s="150" t="e">
        <f>#REF!</f>
        <v>#REF!</v>
      </c>
      <c r="M182" s="150" t="e">
        <f>#REF!</f>
        <v>#REF!</v>
      </c>
      <c r="N182" s="150" t="e">
        <f>#REF!</f>
        <v>#REF!</v>
      </c>
      <c r="O182" s="150" t="e">
        <f>#REF!</f>
        <v>#REF!</v>
      </c>
      <c r="P182" s="150" t="e">
        <f>#REF!</f>
        <v>#REF!</v>
      </c>
      <c r="Q182" s="150" t="e">
        <f>#REF!</f>
        <v>#REF!</v>
      </c>
      <c r="R182" s="150" t="e">
        <f>#REF!</f>
        <v>#REF!</v>
      </c>
      <c r="S182" s="150" t="e">
        <f>#REF!</f>
        <v>#REF!</v>
      </c>
      <c r="T182" s="150" t="e">
        <f>#REF!</f>
        <v>#REF!</v>
      </c>
      <c r="U182" s="150" t="e">
        <f>#REF!</f>
        <v>#REF!</v>
      </c>
      <c r="V182" s="151" t="e">
        <f>#REF!</f>
        <v>#REF!</v>
      </c>
      <c r="W182" s="125" t="e">
        <f t="shared" si="5"/>
        <v>#REF!</v>
      </c>
      <c r="X182" s="78">
        <v>2.866</v>
      </c>
      <c r="Y182" s="113">
        <f t="shared" si="4"/>
        <v>2.866</v>
      </c>
      <c r="Z182" s="175"/>
      <c r="AA182" s="177"/>
      <c r="AB182" s="184"/>
      <c r="AC182" s="184"/>
    </row>
    <row r="183" spans="1:29" ht="18" customHeight="1" outlineLevel="6" thickBot="1">
      <c r="A183" s="51" t="s">
        <v>22</v>
      </c>
      <c r="B183" s="13">
        <v>951</v>
      </c>
      <c r="C183" s="9"/>
      <c r="D183" s="9" t="s">
        <v>187</v>
      </c>
      <c r="E183" s="79">
        <f>E184</f>
        <v>20294</v>
      </c>
      <c r="F183" s="142" t="e">
        <f>#REF!</f>
        <v>#REF!</v>
      </c>
      <c r="G183" s="143" t="e">
        <f>#REF!</f>
        <v>#REF!</v>
      </c>
      <c r="H183" s="143" t="e">
        <f>#REF!</f>
        <v>#REF!</v>
      </c>
      <c r="I183" s="143" t="e">
        <f>#REF!</f>
        <v>#REF!</v>
      </c>
      <c r="J183" s="143" t="e">
        <f>#REF!</f>
        <v>#REF!</v>
      </c>
      <c r="K183" s="143" t="e">
        <f>#REF!</f>
        <v>#REF!</v>
      </c>
      <c r="L183" s="143" t="e">
        <f>#REF!</f>
        <v>#REF!</v>
      </c>
      <c r="M183" s="143" t="e">
        <f>#REF!</f>
        <v>#REF!</v>
      </c>
      <c r="N183" s="143" t="e">
        <f>#REF!</f>
        <v>#REF!</v>
      </c>
      <c r="O183" s="143" t="e">
        <f>#REF!</f>
        <v>#REF!</v>
      </c>
      <c r="P183" s="143" t="e">
        <f>#REF!</f>
        <v>#REF!</v>
      </c>
      <c r="Q183" s="143" t="e">
        <f>#REF!</f>
        <v>#REF!</v>
      </c>
      <c r="R183" s="143" t="e">
        <f>#REF!</f>
        <v>#REF!</v>
      </c>
      <c r="S183" s="143" t="e">
        <f>#REF!</f>
        <v>#REF!</v>
      </c>
      <c r="T183" s="143" t="e">
        <f>#REF!</f>
        <v>#REF!</v>
      </c>
      <c r="U183" s="143" t="e">
        <f>#REF!</f>
        <v>#REF!</v>
      </c>
      <c r="V183" s="144" t="e">
        <f>#REF!</f>
        <v>#REF!</v>
      </c>
      <c r="W183" s="125" t="e">
        <f t="shared" si="5"/>
        <v>#REF!</v>
      </c>
      <c r="X183" s="79">
        <f>X184</f>
        <v>20294</v>
      </c>
      <c r="Y183" s="113">
        <f t="shared" si="4"/>
        <v>100</v>
      </c>
      <c r="Z183" s="175"/>
      <c r="AB183" s="184"/>
      <c r="AC183" s="184"/>
    </row>
    <row r="184" spans="1:29" ht="48" outlineLevel="6" thickBot="1">
      <c r="A184" s="46" t="s">
        <v>61</v>
      </c>
      <c r="B184" s="47">
        <v>951</v>
      </c>
      <c r="C184" s="48"/>
      <c r="D184" s="48" t="s">
        <v>199</v>
      </c>
      <c r="E184" s="78">
        <v>20294</v>
      </c>
      <c r="F184" s="134" t="e">
        <f>#REF!</f>
        <v>#REF!</v>
      </c>
      <c r="G184" s="135" t="e">
        <f>#REF!</f>
        <v>#REF!</v>
      </c>
      <c r="H184" s="135" t="e">
        <f>#REF!</f>
        <v>#REF!</v>
      </c>
      <c r="I184" s="135" t="e">
        <f>#REF!</f>
        <v>#REF!</v>
      </c>
      <c r="J184" s="135" t="e">
        <f>#REF!</f>
        <v>#REF!</v>
      </c>
      <c r="K184" s="135" t="e">
        <f>#REF!</f>
        <v>#REF!</v>
      </c>
      <c r="L184" s="135" t="e">
        <f>#REF!</f>
        <v>#REF!</v>
      </c>
      <c r="M184" s="135" t="e">
        <f>#REF!</f>
        <v>#REF!</v>
      </c>
      <c r="N184" s="135" t="e">
        <f>#REF!</f>
        <v>#REF!</v>
      </c>
      <c r="O184" s="135" t="e">
        <f>#REF!</f>
        <v>#REF!</v>
      </c>
      <c r="P184" s="135" t="e">
        <f>#REF!</f>
        <v>#REF!</v>
      </c>
      <c r="Q184" s="135" t="e">
        <f>#REF!</f>
        <v>#REF!</v>
      </c>
      <c r="R184" s="135" t="e">
        <f>#REF!</f>
        <v>#REF!</v>
      </c>
      <c r="S184" s="135" t="e">
        <f>#REF!</f>
        <v>#REF!</v>
      </c>
      <c r="T184" s="135" t="e">
        <f>#REF!</f>
        <v>#REF!</v>
      </c>
      <c r="U184" s="135" t="e">
        <f>#REF!</f>
        <v>#REF!</v>
      </c>
      <c r="V184" s="145" t="e">
        <f>#REF!</f>
        <v>#REF!</v>
      </c>
      <c r="W184" s="125" t="e">
        <f t="shared" si="5"/>
        <v>#REF!</v>
      </c>
      <c r="X184" s="78">
        <v>20294</v>
      </c>
      <c r="Y184" s="113">
        <f t="shared" si="4"/>
        <v>100</v>
      </c>
      <c r="Z184" s="175"/>
      <c r="AA184" s="177"/>
      <c r="AB184" s="184"/>
      <c r="AC184" s="184"/>
    </row>
    <row r="185" spans="1:29" ht="33.75" customHeight="1" outlineLevel="6" thickBot="1">
      <c r="A185" s="101" t="s">
        <v>20</v>
      </c>
      <c r="B185" s="102" t="s">
        <v>19</v>
      </c>
      <c r="C185" s="103"/>
      <c r="D185" s="102" t="s">
        <v>171</v>
      </c>
      <c r="E185" s="104">
        <f>E197+E188+E186+E195+E193+E191</f>
        <v>4739.268</v>
      </c>
      <c r="F185" s="32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44"/>
      <c r="W185" s="36"/>
      <c r="X185" s="104">
        <f>X197+X188+X186+X195+X193+X191</f>
        <v>4739.268</v>
      </c>
      <c r="Y185" s="113">
        <f t="shared" si="4"/>
        <v>100</v>
      </c>
      <c r="Z185" s="175"/>
      <c r="AB185" s="184"/>
      <c r="AC185" s="184"/>
    </row>
    <row r="186" spans="1:29" ht="33.75" customHeight="1" outlineLevel="6" thickBot="1">
      <c r="A186" s="97" t="s">
        <v>105</v>
      </c>
      <c r="B186" s="107" t="s">
        <v>19</v>
      </c>
      <c r="C186" s="108"/>
      <c r="D186" s="107" t="s">
        <v>187</v>
      </c>
      <c r="E186" s="90">
        <f>E187</f>
        <v>0</v>
      </c>
      <c r="F186" s="32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44"/>
      <c r="W186" s="36"/>
      <c r="X186" s="90">
        <f>X187</f>
        <v>0</v>
      </c>
      <c r="Y186" s="113">
        <v>0</v>
      </c>
      <c r="Z186" s="175"/>
      <c r="AB186" s="184"/>
      <c r="AC186" s="184"/>
    </row>
    <row r="187" spans="1:29" ht="16.5" outlineLevel="6" thickBot="1">
      <c r="A187" s="46" t="s">
        <v>87</v>
      </c>
      <c r="B187" s="109" t="s">
        <v>19</v>
      </c>
      <c r="C187" s="110"/>
      <c r="D187" s="109" t="s">
        <v>175</v>
      </c>
      <c r="E187" s="89">
        <v>0</v>
      </c>
      <c r="F187" s="98" t="e">
        <f>#REF!+#REF!</f>
        <v>#REF!</v>
      </c>
      <c r="G187" s="19" t="e">
        <f>#REF!+#REF!</f>
        <v>#REF!</v>
      </c>
      <c r="H187" s="19" t="e">
        <f>#REF!+#REF!</f>
        <v>#REF!</v>
      </c>
      <c r="I187" s="19" t="e">
        <f>#REF!+#REF!</f>
        <v>#REF!</v>
      </c>
      <c r="J187" s="19" t="e">
        <f>#REF!+#REF!</f>
        <v>#REF!</v>
      </c>
      <c r="K187" s="19" t="e">
        <f>#REF!+#REF!</f>
        <v>#REF!</v>
      </c>
      <c r="L187" s="19" t="e">
        <f>#REF!+#REF!</f>
        <v>#REF!</v>
      </c>
      <c r="M187" s="19" t="e">
        <f>#REF!+#REF!</f>
        <v>#REF!</v>
      </c>
      <c r="N187" s="19" t="e">
        <f>#REF!+#REF!</f>
        <v>#REF!</v>
      </c>
      <c r="O187" s="19" t="e">
        <f>#REF!+#REF!</f>
        <v>#REF!</v>
      </c>
      <c r="P187" s="19" t="e">
        <f>#REF!+#REF!</f>
        <v>#REF!</v>
      </c>
      <c r="Q187" s="19" t="e">
        <f>#REF!+#REF!</f>
        <v>#REF!</v>
      </c>
      <c r="R187" s="19" t="e">
        <f>#REF!+#REF!</f>
        <v>#REF!</v>
      </c>
      <c r="S187" s="19" t="e">
        <f>#REF!+#REF!</f>
        <v>#REF!</v>
      </c>
      <c r="T187" s="19" t="e">
        <f>#REF!+#REF!</f>
        <v>#REF!</v>
      </c>
      <c r="U187" s="19" t="e">
        <f>#REF!+#REF!</f>
        <v>#REF!</v>
      </c>
      <c r="V187" s="37" t="e">
        <f>#REF!+#REF!</f>
        <v>#REF!</v>
      </c>
      <c r="W187" s="36" t="e">
        <f>V187/E185*100</f>
        <v>#REF!</v>
      </c>
      <c r="X187" s="89">
        <v>0</v>
      </c>
      <c r="Y187" s="113">
        <v>0</v>
      </c>
      <c r="Z187" s="175"/>
      <c r="AB187" s="184"/>
      <c r="AC187" s="184"/>
    </row>
    <row r="188" spans="1:29" ht="16.5" outlineLevel="6" thickBot="1">
      <c r="A188" s="97" t="s">
        <v>95</v>
      </c>
      <c r="B188" s="107" t="s">
        <v>19</v>
      </c>
      <c r="C188" s="108"/>
      <c r="D188" s="107" t="s">
        <v>187</v>
      </c>
      <c r="E188" s="90">
        <f>E190+E189</f>
        <v>735.206</v>
      </c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7"/>
      <c r="W188" s="36"/>
      <c r="X188" s="90">
        <f>X190+X189</f>
        <v>735.206</v>
      </c>
      <c r="Y188" s="113">
        <f t="shared" si="4"/>
        <v>100</v>
      </c>
      <c r="Z188" s="175"/>
      <c r="AB188" s="184"/>
      <c r="AC188" s="184"/>
    </row>
    <row r="189" spans="1:29" ht="16.5" outlineLevel="6" thickBot="1">
      <c r="A189" s="46" t="s">
        <v>291</v>
      </c>
      <c r="B189" s="109" t="s">
        <v>19</v>
      </c>
      <c r="C189" s="110"/>
      <c r="D189" s="109" t="s">
        <v>290</v>
      </c>
      <c r="E189" s="89">
        <v>735.206</v>
      </c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7"/>
      <c r="W189" s="36"/>
      <c r="X189" s="89">
        <v>735.206</v>
      </c>
      <c r="Y189" s="113">
        <f t="shared" si="4"/>
        <v>100</v>
      </c>
      <c r="Z189" s="175"/>
      <c r="AA189" s="176"/>
      <c r="AB189" s="184"/>
      <c r="AC189" s="184"/>
    </row>
    <row r="190" spans="1:29" ht="16.5" outlineLevel="6" thickBot="1">
      <c r="A190" s="46" t="s">
        <v>87</v>
      </c>
      <c r="B190" s="109" t="s">
        <v>19</v>
      </c>
      <c r="C190" s="110"/>
      <c r="D190" s="109" t="s">
        <v>175</v>
      </c>
      <c r="E190" s="89">
        <v>0</v>
      </c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7"/>
      <c r="W190" s="36"/>
      <c r="X190" s="89">
        <v>0</v>
      </c>
      <c r="Y190" s="113">
        <v>0</v>
      </c>
      <c r="Z190" s="175"/>
      <c r="AA190" s="172"/>
      <c r="AB190" s="184"/>
      <c r="AC190" s="184"/>
    </row>
    <row r="191" spans="1:29" ht="16.5" outlineLevel="6" thickBot="1">
      <c r="A191" s="97" t="s">
        <v>292</v>
      </c>
      <c r="B191" s="107" t="s">
        <v>19</v>
      </c>
      <c r="C191" s="108"/>
      <c r="D191" s="107" t="s">
        <v>187</v>
      </c>
      <c r="E191" s="90">
        <f>E192</f>
        <v>0</v>
      </c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7"/>
      <c r="W191" s="36"/>
      <c r="X191" s="90">
        <f>X192</f>
        <v>0</v>
      </c>
      <c r="Y191" s="113">
        <v>0</v>
      </c>
      <c r="Z191" s="175"/>
      <c r="AB191" s="184"/>
      <c r="AC191" s="184"/>
    </row>
    <row r="192" spans="1:29" ht="16.5" outlineLevel="6" thickBot="1">
      <c r="A192" s="46" t="s">
        <v>87</v>
      </c>
      <c r="B192" s="109" t="s">
        <v>19</v>
      </c>
      <c r="C192" s="110"/>
      <c r="D192" s="109" t="s">
        <v>175</v>
      </c>
      <c r="E192" s="89">
        <v>0</v>
      </c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7"/>
      <c r="W192" s="36"/>
      <c r="X192" s="89">
        <v>0</v>
      </c>
      <c r="Y192" s="113">
        <v>0</v>
      </c>
      <c r="Z192" s="175"/>
      <c r="AA192" s="172"/>
      <c r="AB192" s="184"/>
      <c r="AC192" s="184"/>
    </row>
    <row r="193" spans="1:29" ht="16.5" outlineLevel="6" thickBot="1">
      <c r="A193" s="8" t="s">
        <v>12</v>
      </c>
      <c r="B193" s="107" t="s">
        <v>19</v>
      </c>
      <c r="C193" s="108"/>
      <c r="D193" s="107" t="s">
        <v>187</v>
      </c>
      <c r="E193" s="90">
        <f>E194</f>
        <v>42.062</v>
      </c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7"/>
      <c r="W193" s="36"/>
      <c r="X193" s="90">
        <f>X194</f>
        <v>42.062</v>
      </c>
      <c r="Y193" s="113">
        <f t="shared" si="4"/>
        <v>100</v>
      </c>
      <c r="Z193" s="175"/>
      <c r="AB193" s="184"/>
      <c r="AC193" s="184"/>
    </row>
    <row r="194" spans="1:29" ht="16.5" outlineLevel="6" thickBot="1">
      <c r="A194" s="46" t="s">
        <v>87</v>
      </c>
      <c r="B194" s="109" t="s">
        <v>19</v>
      </c>
      <c r="C194" s="110"/>
      <c r="D194" s="109" t="s">
        <v>175</v>
      </c>
      <c r="E194" s="89">
        <v>42.062</v>
      </c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7"/>
      <c r="W194" s="36"/>
      <c r="X194" s="89">
        <v>42.062</v>
      </c>
      <c r="Y194" s="113">
        <f t="shared" si="4"/>
        <v>100</v>
      </c>
      <c r="Z194" s="175"/>
      <c r="AA194" s="177"/>
      <c r="AB194" s="184"/>
      <c r="AC194" s="184"/>
    </row>
    <row r="195" spans="1:29" ht="16.5" outlineLevel="6" thickBot="1">
      <c r="A195" s="8" t="s">
        <v>209</v>
      </c>
      <c r="B195" s="13">
        <v>953</v>
      </c>
      <c r="C195" s="9"/>
      <c r="D195" s="9" t="s">
        <v>187</v>
      </c>
      <c r="E195" s="79">
        <f>E196</f>
        <v>0</v>
      </c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7"/>
      <c r="W195" s="36"/>
      <c r="X195" s="79">
        <f>X196</f>
        <v>0</v>
      </c>
      <c r="Y195" s="113">
        <v>0</v>
      </c>
      <c r="Z195" s="175"/>
      <c r="AB195" s="184"/>
      <c r="AC195" s="184"/>
    </row>
    <row r="196" spans="1:29" ht="32.25" outlineLevel="6" thickBot="1">
      <c r="A196" s="50" t="s">
        <v>210</v>
      </c>
      <c r="B196" s="47">
        <v>953</v>
      </c>
      <c r="C196" s="48"/>
      <c r="D196" s="48" t="s">
        <v>211</v>
      </c>
      <c r="E196" s="78">
        <v>0</v>
      </c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36"/>
      <c r="X196" s="78">
        <v>0</v>
      </c>
      <c r="Y196" s="113">
        <v>0</v>
      </c>
      <c r="Z196" s="175"/>
      <c r="AB196" s="184"/>
      <c r="AC196" s="184"/>
    </row>
    <row r="197" spans="1:29" ht="16.5" outlineLevel="6" thickBot="1">
      <c r="A197" s="8" t="s">
        <v>15</v>
      </c>
      <c r="B197" s="13">
        <v>953</v>
      </c>
      <c r="C197" s="9"/>
      <c r="D197" s="9" t="s">
        <v>187</v>
      </c>
      <c r="E197" s="79">
        <f>E198</f>
        <v>3962</v>
      </c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7"/>
      <c r="W197" s="36"/>
      <c r="X197" s="79">
        <f>X198</f>
        <v>3962</v>
      </c>
      <c r="Y197" s="113">
        <f t="shared" si="4"/>
        <v>100</v>
      </c>
      <c r="Z197" s="175"/>
      <c r="AB197" s="184"/>
      <c r="AC197" s="184"/>
    </row>
    <row r="198" spans="1:29" ht="48" outlineLevel="6" thickBot="1">
      <c r="A198" s="50" t="s">
        <v>72</v>
      </c>
      <c r="B198" s="47">
        <v>953</v>
      </c>
      <c r="C198" s="48"/>
      <c r="D198" s="48" t="s">
        <v>200</v>
      </c>
      <c r="E198" s="78">
        <v>3962</v>
      </c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7"/>
      <c r="W198" s="36"/>
      <c r="X198" s="78">
        <v>3962</v>
      </c>
      <c r="Y198" s="113">
        <f t="shared" si="4"/>
        <v>100</v>
      </c>
      <c r="Z198" s="175"/>
      <c r="AA198" s="177"/>
      <c r="AB198" s="184"/>
      <c r="AC198" s="184"/>
    </row>
    <row r="199" spans="1:25" ht="19.5" outlineLevel="6" thickBot="1">
      <c r="A199" s="28" t="s">
        <v>3</v>
      </c>
      <c r="B199" s="28"/>
      <c r="C199" s="28"/>
      <c r="D199" s="28"/>
      <c r="E199" s="82">
        <f>E9+E130+0.002</f>
        <v>650364.3632899999</v>
      </c>
      <c r="F199" s="32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41"/>
      <c r="W199" s="36"/>
      <c r="X199" s="82">
        <f>X9+X130-0.003</f>
        <v>639540.3146099999</v>
      </c>
      <c r="Y199" s="113">
        <f t="shared" si="4"/>
        <v>98.33569468270919</v>
      </c>
    </row>
    <row r="200" spans="1:29" ht="49.5" customHeight="1" outlineLevel="6">
      <c r="A200" s="1"/>
      <c r="B200" s="16"/>
      <c r="C200" s="1"/>
      <c r="D200" s="1"/>
      <c r="E200" s="1"/>
      <c r="F200" s="32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41"/>
      <c r="W200" s="36"/>
      <c r="AA200" s="174"/>
      <c r="AB200" s="185"/>
      <c r="AC200" s="185"/>
    </row>
    <row r="201" spans="1:28" ht="18.75">
      <c r="A201" s="3"/>
      <c r="B201" s="3"/>
      <c r="C201" s="3"/>
      <c r="D201" s="3"/>
      <c r="E201" s="3"/>
      <c r="F201" s="22" t="e">
        <f>#REF!+#REF!+F187+F133</f>
        <v>#REF!</v>
      </c>
      <c r="G201" s="22" t="e">
        <f>#REF!+#REF!+G187+G133</f>
        <v>#REF!</v>
      </c>
      <c r="H201" s="22" t="e">
        <f>#REF!+#REF!+H187+H133</f>
        <v>#REF!</v>
      </c>
      <c r="I201" s="22" t="e">
        <f>#REF!+#REF!+I187+I133</f>
        <v>#REF!</v>
      </c>
      <c r="J201" s="22" t="e">
        <f>#REF!+#REF!+J187+J133</f>
        <v>#REF!</v>
      </c>
      <c r="K201" s="22" t="e">
        <f>#REF!+#REF!+K187+K133</f>
        <v>#REF!</v>
      </c>
      <c r="L201" s="22" t="e">
        <f>#REF!+#REF!+L187+L133</f>
        <v>#REF!</v>
      </c>
      <c r="M201" s="22" t="e">
        <f>#REF!+#REF!+M187+M133</f>
        <v>#REF!</v>
      </c>
      <c r="N201" s="22" t="e">
        <f>#REF!+#REF!+N187+N133</f>
        <v>#REF!</v>
      </c>
      <c r="O201" s="22" t="e">
        <f>#REF!+#REF!+O187+O133</f>
        <v>#REF!</v>
      </c>
      <c r="P201" s="22" t="e">
        <f>#REF!+#REF!+P187+P133</f>
        <v>#REF!</v>
      </c>
      <c r="Q201" s="22" t="e">
        <f>#REF!+#REF!+Q187+Q133</f>
        <v>#REF!</v>
      </c>
      <c r="R201" s="22" t="e">
        <f>#REF!+#REF!+R187+R133</f>
        <v>#REF!</v>
      </c>
      <c r="S201" s="22" t="e">
        <f>#REF!+#REF!+S187+S133</f>
        <v>#REF!</v>
      </c>
      <c r="T201" s="22" t="e">
        <f>#REF!+#REF!+T187+T133</f>
        <v>#REF!</v>
      </c>
      <c r="U201" s="22" t="e">
        <f>#REF!+#REF!+U187+U133</f>
        <v>#REF!</v>
      </c>
      <c r="V201" s="42" t="e">
        <f>#REF!+#REF!+V187+V133</f>
        <v>#REF!</v>
      </c>
      <c r="W201" s="33" t="e">
        <f>V201/E199*100</f>
        <v>#REF!</v>
      </c>
      <c r="AA201" s="185"/>
      <c r="AB201" s="187"/>
    </row>
    <row r="202" spans="6:21" ht="15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6:27" ht="15.7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AA203" s="179"/>
    </row>
  </sheetData>
  <sheetProtection/>
  <autoFilter ref="A8:E199"/>
  <mergeCells count="8">
    <mergeCell ref="X1:Z1"/>
    <mergeCell ref="X2:Z2"/>
    <mergeCell ref="X3:Z3"/>
    <mergeCell ref="A6:T6"/>
    <mergeCell ref="A5:T5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2018-03-15T03:14:47Z</cp:lastPrinted>
  <dcterms:created xsi:type="dcterms:W3CDTF">2008-11-11T04:53:42Z</dcterms:created>
  <dcterms:modified xsi:type="dcterms:W3CDTF">2018-05-31T22:19:48Z</dcterms:modified>
  <cp:category/>
  <cp:version/>
  <cp:contentType/>
  <cp:contentStatus/>
</cp:coreProperties>
</file>